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 sheetId="2" r:id="rId2"/>
    <sheet name="SO 101.M" sheetId="3" r:id="rId3"/>
    <sheet name="SO 180" sheetId="4" r:id="rId4"/>
  </sheets>
  <definedNames/>
  <calcPr/>
  <webPublishing/>
</workbook>
</file>

<file path=xl/sharedStrings.xml><?xml version="1.0" encoding="utf-8"?>
<sst xmlns="http://schemas.openxmlformats.org/spreadsheetml/2006/main" count="1313" uniqueCount="412">
  <si>
    <t>ASPE10</t>
  </si>
  <si>
    <t>S</t>
  </si>
  <si>
    <t>Firma: ÚDRŽBA SILNIC Královéhradeckého kraje a.s.</t>
  </si>
  <si>
    <t>Soupis prací objektu</t>
  </si>
  <si>
    <t xml:space="preserve">Stavba: </t>
  </si>
  <si>
    <t>329 17</t>
  </si>
  <si>
    <t>II/327 Chlumec nad Cidlinou – Fajn Park_19052023_neoceněný</t>
  </si>
  <si>
    <t>O</t>
  </si>
  <si>
    <t>Rozpočet:</t>
  </si>
  <si>
    <t>0,00</t>
  </si>
  <si>
    <t>15,00</t>
  </si>
  <si>
    <t>21,00</t>
  </si>
  <si>
    <t>3</t>
  </si>
  <si>
    <t>2</t>
  </si>
  <si>
    <t>SO 001</t>
  </si>
  <si>
    <t>Všeobecné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</si>
  <si>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</si>
  <si>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</si>
  <si>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</si>
  <si>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</si>
  <si>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</si>
  <si>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</si>
  <si>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</si>
  <si>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</si>
  <si>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</si>
  <si>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</si>
  <si>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</si>
  <si>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</si>
  <si>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</si>
  <si>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</si>
  <si>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</si>
  <si>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</si>
  <si>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</si>
  <si>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</si>
  <si>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</si>
  <si>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</si>
  <si>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</si>
  <si>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</si>
  <si>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</si>
  <si>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</si>
  <si>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</si>
  <si>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Zajištění provozu v průběhu výstavby - uzavírka, objízdné trasy, jakýmkoli způsobem dle stanovení schváleného příslušnými úřady vč. PD pro stanovení objízdných tras a projednání s příslušnými úřady. Zajištění uzavírky platí na délku stavby 770 m.  
dle PD část D.1.2.2 Situace DIO.  
PEVNÁ CENA</t>
  </si>
  <si>
    <t>VV</t>
  </si>
  <si>
    <t>TS</t>
  </si>
  <si>
    <t>zahrnuje veškeré náklady spojené s objednatelem požadovanými zařízeními</t>
  </si>
  <si>
    <t>02730</t>
  </si>
  <si>
    <t>POMOC PRÁCE ZŘÍZ NEBO ZAJIŠŤ OCHRANU INŽENÝRSKÝCH SÍTÍ</t>
  </si>
  <si>
    <t>Inženýrské sítě všech správců v místě stavby, vč. přípojek - vytýčení, manipulace, ochrana.  
Zajištění inženýrských sítí během realizace stavby dle požadavků správců (nadzemní i podzemní). Nutné  
vytyčení všech podzemních sítí s protokolárním zápisem příslušných správců.  
Přesnou polohu podzemních vedení ověřit ručně kopanými sondami. V trase příčné přechody.  
Přechody nutno ochránit. Zajištění stavby proti škodě na okolních pozemcích a objektech.  
Délka stavby 770 m.  
PEVNÁ CENA</t>
  </si>
  <si>
    <t>1=1,000 [A]</t>
  </si>
  <si>
    <t>02811</t>
  </si>
  <si>
    <t>PRŮZKUMNÉ PRÁCE GEOTECHNICKÉ NA POVRCHU</t>
  </si>
  <si>
    <t>Zjištění a zdokumentování stávajícího stavu objektů sousedících se stavbou, které mohou být dotčeny stavbou před započetím, v průběhu a na konci stavebních prací.  
Délka stavby770 m.  
PEVNÁ CENA.</t>
  </si>
  <si>
    <t>Zahrnuje veškeré náklady spojené s objednatelem požadovanými pracemi.</t>
  </si>
  <si>
    <t>02910</t>
  </si>
  <si>
    <t>OSTATNÍ POŽADAVKY - ZEMĚMĚŘIČSKÁ MĚŘENÍ</t>
  </si>
  <si>
    <t>SOUBOR</t>
  </si>
  <si>
    <t>Zaměření skutečného provedení díla (tiskem 2x+1x v elektronické podobě).  
Délka stavby 770 m.  
PEVNÁ CENA.</t>
  </si>
  <si>
    <t>02911</t>
  </si>
  <si>
    <t>OSTATNÍ POŽADAVKY - GEODETICKÉ ZAMĚŘENÍ</t>
  </si>
  <si>
    <t>Vytyčení obvodu staveniště a prostorové polohy stavby, kontrola geometrické polohy stavby.   
Délka stavby 770 m.  
PEVNÁ CENA</t>
  </si>
  <si>
    <t>a</t>
  </si>
  <si>
    <t>Geometrický oddělovací plán pro majetkové vypořádání vlastnických vztahů  pro Královéhradecký kraj (6 x tiskem).   
Délka stavby 770 m.  
PEVNÁ CENA</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</si>
  <si>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</si>
  <si>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7</t>
  </si>
  <si>
    <t>029112</t>
  </si>
  <si>
    <t>OSTATNÍ POŽADAVKY - GEODETICKÉ ZAMĚŘENÍ VRSTEV</t>
  </si>
  <si>
    <t>Zaměření vrstev pro určení kubatur výkopů a sanací (dle zaměření příčných řezů v PD) a pro určení kubatur konstrukčních vrstev a celkových plošných a délkových výměr.   
Délka stavby 770 m.  
PEVNÁ CENA</t>
  </si>
  <si>
    <t>8</t>
  </si>
  <si>
    <t>02940</t>
  </si>
  <si>
    <t>OSTATNÍ POŽADAVKY - VYPRACOVÁNÍ DOKUMENTACE</t>
  </si>
  <si>
    <t>Dokumentace skutečného provedení stavby (DSPS). Výkresy a související písemnosti  
zhotovené stavby potřebné pro evidenci pozemní komunikace. Výkresy odchylek a  
změn stavby oproti PDPS. Ověřené podpisem odpovědného zástupce  
zhotovitele a správce stavby - tiskem ve 2 vyhotoveních. Zadavatel poskytne dokumentaci v otevřeném formátu (DWG, DGN ...)  
1x kompletní fotodokumentace + 1x na CD, 2x měsíčně zpráva o průběhu výstavby s fotodokumentací.  
Zadavatel poskytne dokumentaci ve formátu *.pdf a *.dwg.  
Délka stavby 770 m.  
PEVNÁ CENA</t>
  </si>
  <si>
    <t>Zahrnuje veškeré náklady spojené s objednatelem požadovanými pracemi.  
Jednou měsíčně zajištění jedné sady barevných fotografií v tištěné formě i na CD dokumentující postup výstavby. Sadu uspořádat do alba s popisy,  
stručně určujícími místo, čas a předmět fotografie. Pro převzetí stavby zajistit zvláštní sadu z průběhu celé stavby ve 2 vyhotoveních včetně uložení na  
CD.</t>
  </si>
  <si>
    <t>02943</t>
  </si>
  <si>
    <t>OSTATNÍ POŽADAVKY - VYPRACOVÁNÍ RDS</t>
  </si>
  <si>
    <t>Realizační dokumentace stavby (2x tiskem + 1x v elektronickém formátu).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Katalogh poruch netuhých vozovek, aktualizace dopracování dopravního značení. Vypracuje autorizovaná osoba. Odsouhlasí správce stavby. Havarijní plán a protipovodňový plán (1x tištěné paré). Zadavatel poskytne dokumentaci v otevřeném formátu (DWG, DGN ...).  
Délka stavby 770 m.  
PEVNÁ CENA</t>
  </si>
  <si>
    <t>zahrnuje veškeré náklady spojené s objednatelem požadovanými pracemi</t>
  </si>
  <si>
    <t>03100</t>
  </si>
  <si>
    <t>ZAŘÍZENÍ STAVENIŠTĚ - INFORMAČNÍ TABULE</t>
  </si>
  <si>
    <t>KUS</t>
  </si>
  <si>
    <t>Náklady na zřízení informačních tabulí s údaji o stavbě s textem a v rozměrech dle vzoru objednatele včetně kotvení. Po ukončení stavby odstranění.  
PEVNÁ CENA</t>
  </si>
  <si>
    <t>Položka obsahuje náklady na zřízení informačních tabulí s údaji o stavbě s textem a v rozměrech dle vzoru objednatele. Po ukončení stavby odstranění.  
Zahrnuje objednatelem povolené náklady na pořízení (event. pronájem), provozování, udržování a likvidaci zhotovitelova zařízení.</t>
  </si>
  <si>
    <t>11</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</si>
  <si>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</si>
  <si>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</si>
  <si>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oplocení... . Trasy pro pěší v souladu s vyhl. č. 398/2009 Sb., o  
obecných technických požadavcích zabezpečujících bezbariérové užívání staveb.  
Po dobu realizace stavby zajištěn přístup k objektům pro požární techniku, policie,  
záchranné služby.  
Délka stavby 770 m, souběžná stezka pro chodce a cyklisty (přístup k zábavnímu parku)  
PEVNÁ CENA</t>
  </si>
  <si>
    <t>Zahrnuje objednatelem povolené náklady na požadovaná zařízení zhotovitele.  
Úhrnná částka (pevná cena) na položku musí pokrývat všechny dočasné úpravy na regulaci dopravy po staveništi. Zahrnuje náklady na veškeré  
dočasné svislé resp.vodorovné dopravní značení vč. jeho odstranění, které neobsahuje Dočasné dopravní opatření. Případné více náklady z důvodu  
ztížení stavby částečným či plným provozem, které nejsou obsahem této položky, budou zahrnuty do jednotkových cen položek stavby a nemohou být  
důvodem pro pozdější zvyšování nákladů stavby.</t>
  </si>
  <si>
    <t>SO 101</t>
  </si>
  <si>
    <t>Komunikace</t>
  </si>
  <si>
    <t>014112</t>
  </si>
  <si>
    <t>POPLATKY ZA SKLÁDKU TYP S-IO (INERTNÍ ODPAD)</t>
  </si>
  <si>
    <t>T</t>
  </si>
  <si>
    <t>zemina a kamení</t>
  </si>
  <si>
    <t>"pol. 122738.1 - odkop" 215*2,0=430,000 [A] 
"pol. 122738.2 - odkop" 612*2,0=1 224,000 [B] 
"pol. 12920 - čištění krajnic" 166,5*2,0=333,000 [C] 
"pol. 12933 - čištění příkopů" 311*0,7*2,0=435,400 [D] 
"pol. 129945 - čištění potrubí" 8,4*0,15*2=2,520 [E] 
"pol. 129957 - čištění potrubí" 170*0,15*2=51,000 [F] 
"pol. 129958 - čištění potrubí" 25,6*0,15*2=7,680 [G] 
Celkem: A+B+C+D+E+F+G=2 483,600 [H]</t>
  </si>
  <si>
    <t>zahrnuje veškeré poplatky provozovateli skládky související s uložením odpadu na skládce.</t>
  </si>
  <si>
    <t>beton</t>
  </si>
  <si>
    <t>"pol. 113158 - kryt z betonu" 14,6*2,6=37,960 [A] 
"pol. 96615 - beton" 6,08*2,6=15,808 [B] 
Celkem: A+B=53,768 [C]</t>
  </si>
  <si>
    <t>014132</t>
  </si>
  <si>
    <t>POPLATKY ZA SKLÁDKU TYP S-NO (NEBEZPEČNÝ ODPAD)</t>
  </si>
  <si>
    <t>ložná a podkladní vrstva s obsahem PAU</t>
  </si>
  <si>
    <t>"pol. 113728.2 - fréza" 204*2,4=489,600 [A] 
"pol. 113728.3 - fréza" 122,4*2,4=293,760 [B] 
Celkem: A+B=783,360 [C]</t>
  </si>
  <si>
    <t>Zemní práce</t>
  </si>
  <si>
    <t>113158</t>
  </si>
  <si>
    <t>ODSTRANĚNÍ KRYTU ZPEVNĚNÝCH PLOCH Z BETONU, ODVOZ DO 20KM</t>
  </si>
  <si>
    <t>M3</t>
  </si>
  <si>
    <t>Včetně naložení, odvozu a uložení na skládku/recyklační středisko (volba zhotovitele).  
Zhotovitel v ceně zohlední skutečnou vzdálenost odvozu.</t>
  </si>
  <si>
    <t>"vybourání betonové plochy - sjezd u rybníka" 30*0,2=6,000 [A] 
"vybourání bet. panelů - sjezd km 0,624" 43*0,2=8,600 [B] 
Celkem: A+B=14,600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</si>
  <si>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</si>
  <si>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113728</t>
  </si>
  <si>
    <t>FRÉZOVÁNÍ ZPEVNĚNÝCH PLOCH ASFALTOVÝCH, ODVOZ DO 20KM</t>
  </si>
  <si>
    <t>Frézování vozovky průměrné tl. 40 mm.     
Materiál byl dle vyhlášky č. 130/2019 Sb. zatříděn do kvalitativní třídy ZAS-T1.    
Včetně naložení, odvozu a uložení na skládku zhotovitele. Zhotovitel v ceně zohlední možnost zpětného využití vyfrézovaného materiálu na stavbě a také  
případně skutečnou vzdálenost skládky. Plocha odměřena digitálně ze situace.</t>
  </si>
  <si>
    <t>5100*0,04=204,000 [A]</t>
  </si>
  <si>
    <t>Frézování vozovky průměrné tl. 40 mm.     
Materiál byl dle vyhlášky č. 130/2019 Sb. zatříděn do kvalitativní třídy ZAS-T3.    
Včetně naložení, odvozu a uložení na skládku (skládka neb. odpadu zvolena zhotovitelem).  
Zhotovitel v ceně zohlední skutečnou vzdálenost skládky.  
Plocha byla odměřena digitálně ze situace.</t>
  </si>
  <si>
    <t>Sanace podkladních vrstev. Frézování vozovky průměrné tl. 60 mm - předpoklad 40 % celkové plochy.   
Materiál byl dle vyhlášky č. 130/2019 Sb. zatříděn do kvalitativní třídy ZAS-T3/T4.    
Včetně naložení, odvozu a uložení na skládku (skládka neb. odpadu zvolena zhotovitelem).  
Zhotovitel v ceně zohlední skutečnou vzdálenost skládky.  
Plocha byla odměřena digitálně ze situace.</t>
  </si>
  <si>
    <t>5100*0,4*0,06=122,400 [A]</t>
  </si>
  <si>
    <t>113764</t>
  </si>
  <si>
    <t>FRÉZOVÁNÍ DRÁŽKY PRŮŘEZU DO 400MM2 V ASFALTOVÉ VOZOVCE</t>
  </si>
  <si>
    <t>M</t>
  </si>
  <si>
    <t>"napojení - typ N2" 24,7+8,5+11,4+6,7=51,300 [A] 
"dilatační spáry mostu - typ N2" 2*7,5=15,000 [B] 
"obruba chodníku - typ N1" 147,5+24,5=172,000 [C] 
"obruba mostu - typ N1" 2*19,5=39,000 [D] 
Celkem: A+B+C+D=277,300 [E]</t>
  </si>
  <si>
    <t>Položka zahrnuje veškerou manipulaci s vybouranou sutí a s vybouranými hmotami vč. uložení na skládku.</t>
  </si>
  <si>
    <t>11512</t>
  </si>
  <si>
    <t>ČERPÁNÍ VODY DO 1000 L/MIN</t>
  </si>
  <si>
    <t>HOD</t>
  </si>
  <si>
    <t>Vyčerpání vody při pročištěn kanalizace.  
Odhad celkového množství.  
Fakturace dle skutečně provedených prací.</t>
  </si>
  <si>
    <t>10=10,000 [A]</t>
  </si>
  <si>
    <t>Položka čerpání vody na povrchu zahrnuje i potrubí, pohotovost záložní čerpací soupravy a zřízení čerpací jímky. Součástí položky je také následná demontáž a likvidace těchto zařízení</t>
  </si>
  <si>
    <t>122738</t>
  </si>
  <si>
    <t>ODKOPÁVKY A PROKOPÁVKY OBECNÉ TŘ. I, ODVOZ DO 20KM</t>
  </si>
  <si>
    <t>Včetně naložení, odvozu a uložení na skládku (skládka zvolena zhotovitelem).  
Zhotovitel v ceně zohlední skutečnou vzdálenost skládky.</t>
  </si>
  <si>
    <t>"srovnání terénu prům. tl. 0,15 m" 570*0,15=85,500 [A] 
"srovnání sjezdů tl. 0,35 m" 370*0,35=129,500 [B] 
Celkem: A+B=215,000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</si>
  <si>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</si>
  <si>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Sanace podkladu - ŠD+ŠD-R tl. 300 mm, předpoklad 40 %.   
Položka bude čerpána se souhlasem investora a TDI.   
Včetně naložení, odvozu a uložení na skládku (skládka zvolena zhotovitelem).  
Zhotovitel v ceně zohlední skutečnou vzdálenost skládky.  
Plocha byla odměřena digitálně ze situace.</t>
  </si>
  <si>
    <t>5100*0,3*0,4=612,000 [A]</t>
  </si>
  <si>
    <t>12</t>
  </si>
  <si>
    <t>125731</t>
  </si>
  <si>
    <t>VYKOPÁVKY ZE ZEMNÍKŮ A SKLÁDEK TŘ. I, ODVOZ DO 1KM</t>
  </si>
  <si>
    <t>Materiál pro zpětný zásyp kanalizace.  
Čerpání položky se souhlasem investora a TDI.</t>
  </si>
  <si>
    <t>22=22,000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</si>
  <si>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</si>
  <si>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t>
  </si>
  <si>
    <t>12920</t>
  </si>
  <si>
    <t>ČIŠTĚNÍ KRAJNIC OD NÁNOSU</t>
  </si>
  <si>
    <t>Seříznutí krajnic tl. 300 mm.  
Plocha byla odměřena digitálně ze situace.</t>
  </si>
  <si>
    <t>555*0,3=166,500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</si>
  <si>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</si>
  <si>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14</t>
  </si>
  <si>
    <t>12933</t>
  </si>
  <si>
    <t>ČIŠTĚNÍ PŘÍKOPŮ OD NÁNOSU PŘES 0,50M3/M</t>
  </si>
  <si>
    <t>311=311,000 [A]</t>
  </si>
  <si>
    <t>15</t>
  </si>
  <si>
    <t>12980</t>
  </si>
  <si>
    <t>ČIŠTĚNÍ ULIČNÍCH VPUSTÍ</t>
  </si>
  <si>
    <t>Včetně naložení, odvozu a uložení na skládku (skládka zvolena zhotovitelem). Zhotovitel v ceně zohlední skutečnou vzdálenost odvozu.  
Poplatek nutno také zahrnout do jednotkové ceny položky.</t>
  </si>
  <si>
    <t>"vyčištění stávajících vpustí" 2=2,000 [A]</t>
  </si>
  <si>
    <t>16</t>
  </si>
  <si>
    <t>129945</t>
  </si>
  <si>
    <t>ČIŠTĚNÍ POTRUBÍ DN DO 300MM</t>
  </si>
  <si>
    <t>Pročištění stávajících propustků.  
Včetně naložení, odvozu a uložení na skládku (skládka zvolena zhotovitelem).  
Zhotovitel v ceně zohlední skutečnou vzdálenost odvozu.</t>
  </si>
  <si>
    <t>4,4+4=8,400 [A]</t>
  </si>
  <si>
    <t>17</t>
  </si>
  <si>
    <t>129957</t>
  </si>
  <si>
    <t>ČIŠTĚNÍ POTRUBÍ DN DO 500MM</t>
  </si>
  <si>
    <t>Pročištění stávajících kanalizace.  
Včetně naložení, odvozu a uložení na skládku (skládka zvolena zhotovitelem).  
Zhotovitel v ceně zohlední skutečnou vzdálenost odvozu.</t>
  </si>
  <si>
    <t>170=170,000 [A]</t>
  </si>
  <si>
    <t>18</t>
  </si>
  <si>
    <t>129958</t>
  </si>
  <si>
    <t>ČIŠTĚNÍ POTRUBÍ DN DO 600MM</t>
  </si>
  <si>
    <t>9+6,2+10,4=25,600 [A]</t>
  </si>
  <si>
    <t>19</t>
  </si>
  <si>
    <t>131731</t>
  </si>
  <si>
    <t>HLOUBENÍ JAM ZAPAŽ I NEPAŽ TŘ. I, ODVOZ DO 1KM</t>
  </si>
  <si>
    <t>Odkop pro odkrytí stávající kanalizace.  
Na mezideponii v místě stavby.  
Čerpání položky se souhlasem investora a TDI.</t>
  </si>
  <si>
    <t>44*0,5*1=22,000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</si>
  <si>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</si>
  <si>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</si>
  <si>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17120</t>
  </si>
  <si>
    <t>ULOŽENÍ SYPANINY DO NÁSYPŮ A NA SKLÁDKY BEZ ZHUTNĚNÍ</t>
  </si>
  <si>
    <t>"uložení na skládku - viz pol. 122738.1 - odkop" 85,5=85,500 [A] 
uložení na mezideponii -  viz pol. 131731 ... 22=22,000 [B] 
Celkem: A+B=107,500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</si>
  <si>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</si>
  <si>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</si>
  <si>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"uložení na skládku - viz pol. 122738.2 - odkop" 612=612,000 [A]</t>
  </si>
  <si>
    <t>22</t>
  </si>
  <si>
    <t>17491</t>
  </si>
  <si>
    <t>ZÁSYP JAM A RÝH Z JINÝCH MATERIÁLŮ</t>
  </si>
  <si>
    <t>Čerpání položky se souhlasem investora a TDI.</t>
  </si>
  <si>
    <t>"zpětný zásyp výkopu - viz. pol. 131731" 22=22,000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</si>
  <si>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</si>
  <si>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</si>
  <si>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23</t>
  </si>
  <si>
    <t>21452</t>
  </si>
  <si>
    <t>SANAČNÍ VRSTVY Z KAMENIVA DRCENÉHO</t>
  </si>
  <si>
    <t>Sanace podkladu - ŠD+ŠD-R tl. 300 mm, předpoklad 40 %.  
Položka bude čerpána se souhlasem investora a TDI.  
Plocha byla odměřena digitálně ze situace.</t>
  </si>
  <si>
    <t>položka zahrnuje dodávku předepsaného kameniva, mimostaveništní a vnitrostaveništní dopravu a jeho uložení  
není-li v zadávací dokumentaci uvedeno jinak, jedná se o nakupovaný materiál</t>
  </si>
  <si>
    <t>24</t>
  </si>
  <si>
    <t>56334</t>
  </si>
  <si>
    <t>VOZOVKOVÉ VRSTVY ZE ŠTĚRKODRTI TL. DO 200MM</t>
  </si>
  <si>
    <t>M2</t>
  </si>
  <si>
    <t>"zpevnění sjezdů tl. 0,2 m" 370=370,000 [A]</t>
  </si>
  <si>
    <t>- dodání kameniva předepsané kvality a zrnitosti  
- rozprostření a zhutnění vrstvy v předepsané tloušťce  
- zřízení vrstvy bez rozlišení šířky, pokládání vrstvy po etapách  
- nezahrnuje postřiky, nátěry</t>
  </si>
  <si>
    <t>25</t>
  </si>
  <si>
    <t>567336</t>
  </si>
  <si>
    <t>VRSTVY PRO OBNOVU A OPRAVY Z RECYKL MATERIÁLU TL DO 150MM</t>
  </si>
  <si>
    <t>"zpevnění sjezdů tl. 0,15 m" 370=370,000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</si>
  <si>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</si>
  <si>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26</t>
  </si>
  <si>
    <t>56963</t>
  </si>
  <si>
    <t>ZPEVNĚNÍ KRAJNIC Z RECYKLOVANÉHO MATERIÁLU TL DO 150MM</t>
  </si>
  <si>
    <t>Doplnění nezpevněné krajnice z recyklátu ŠDB-R 0/32 GN tl. 150 mm, š. 0,5 m.  
Plocha byla odměřena digitálně ze situace.</t>
  </si>
  <si>
    <t>555=555,000 [A]</t>
  </si>
  <si>
    <t>27</t>
  </si>
  <si>
    <t>572123</t>
  </si>
  <si>
    <t>INFILTRAČNÍ POSTŘIK Z EMULZE DO 1,0KG/M2</t>
  </si>
  <si>
    <t>Infiltrační postřik PI-C 0,7 kg/m2. Sanace - předpoklad 40 %.  
Položka bude čerpána se souhlasem investora a TDI.   
Plocha byla odměřena digitálně ze situace.</t>
  </si>
  <si>
    <t>"pod ACP" 5100*1,15*0,4=2 346,000 [A]</t>
  </si>
  <si>
    <t>- dodání všech předepsaných materiálů pro postřiky v předepsaném množství  
- provedení dle předepsaného technologického předpisu  
- zřízení vrstvy bez rozlišení šířky, pokládání vrstvy po etapách  
- úpravu napojení, ukončení</t>
  </si>
  <si>
    <t>28</t>
  </si>
  <si>
    <t>572214</t>
  </si>
  <si>
    <t>SPOJOVACÍ POSTŘIK Z MODIFIK EMULZE DO 0,5KG/M2</t>
  </si>
  <si>
    <t>Spojovací postřik modif. asfaltovou emulzí PS-CP.  
Plocha byla odměřena digitálně ze situace.</t>
  </si>
  <si>
    <t>"pod ACO - 0,30 kg/m2" 5100*1,05=5 355,000 [A] 
"pod ACL - 0,45 kg/m2" 5100*1,1=5 610,000 [B] 
Celkem: A+B=10 965,000 [C]</t>
  </si>
  <si>
    <t>29</t>
  </si>
  <si>
    <t>574B34</t>
  </si>
  <si>
    <t>ASFALTOVÝ BETON PRO OBRUSNÉ VRSTVY MODIFIK ACO 11+, 11S TL. 40MM</t>
  </si>
  <si>
    <t>ACO 11+ PmB 45/80-60 tl. 40 mm.   
Plocha byla odměřena digitálně ze situace.</t>
  </si>
  <si>
    <t>4700+30+43+320+7=5 100,000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</si>
  <si>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</si>
  <si>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30</t>
  </si>
  <si>
    <t>574D56</t>
  </si>
  <si>
    <t>ASFALTOVÝ BETON PRO LOŽNÍ VRSTVY MODIFIK ACL 16+, 16S TL. 60MM</t>
  </si>
  <si>
    <t>ACL 16+ PmB 45/80-65 tl. 60 mm.  
Plocha byla odměřena digitálně ze situace.</t>
  </si>
  <si>
    <t>5100*1,05=5 355,000 [A]</t>
  </si>
  <si>
    <t>31</t>
  </si>
  <si>
    <t>574E56</t>
  </si>
  <si>
    <t>ASFALTOVÝ BETON PRO PODKLADNÍ VRSTVY ACP 16+, 16S TL. 60MM</t>
  </si>
  <si>
    <t>Sanace podkladni vrstvy - ACP 16+ 50/70 tl. 60 mm - předpoklad 40 %.  
Položka bude čerpána se souhlasem investora a TDI.  
Plocha byla odměřena digitálně ze situace.</t>
  </si>
  <si>
    <t>5100*1,1*0,4=2 244,000 [A]</t>
  </si>
  <si>
    <t>Potrubí</t>
  </si>
  <si>
    <t>32</t>
  </si>
  <si>
    <t>89712</t>
  </si>
  <si>
    <t>VPUSŤ KANALIZAČNÍ ULIČNÍ KOMPLETNÍ Z BETONOVÝCH DÍLCŮ</t>
  </si>
  <si>
    <t>"nové uliční vpusti vč. napojení na šachty" 5=5,000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</si>
  <si>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</si>
  <si>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Ostatní konstrukce a práce</t>
  </si>
  <si>
    <t>33</t>
  </si>
  <si>
    <t>912152</t>
  </si>
  <si>
    <t>R</t>
  </si>
  <si>
    <t>SVODNICE SAMOSTATNÁ - DEMONTÁŽ A ZPĚTNÁ MONTÁŽ</t>
  </si>
  <si>
    <t>"demontáž svodnic po dobu stavby" 241+205+55+52=553,000 [A]</t>
  </si>
  <si>
    <t>položka zahrnuje demontáž stávající svodnice, její očištění případně opravu (včetně opravy povrchové úpravy), zpětnou montáž včetně dodávky nutných spojovacích prvků</t>
  </si>
  <si>
    <t>34</t>
  </si>
  <si>
    <t>91297</t>
  </si>
  <si>
    <t>DOPRAVNÍ ZRCADLO</t>
  </si>
  <si>
    <t>"DZ" 1=1,000 [A]</t>
  </si>
  <si>
    <t>položka zahrnuje:  
- dodání a osazení zrcadla včetně nutných zemních prací  
- předepsaná povrchová úprava  
- vnitrostaveništní a mimostaveništní doprava  
- odrazky plastové nebo z retroreflexní fólie.</t>
  </si>
  <si>
    <t>35</t>
  </si>
  <si>
    <t>914131</t>
  </si>
  <si>
    <t>DOPRAVNÍ ZNAČKY ZÁKLADNÍ VELIKOSTI OCELOVÉ FÓLIE TŘ 2 - DODÁVKA A MONTÁŽ</t>
  </si>
  <si>
    <t>Svislé dopravní značky v provedení podkladový plech lisovaný pozinkovaný s dvojím ohybem bez hliníkových komponentů.</t>
  </si>
  <si>
    <t>"výměna značky, bez sloupku" 
"IS 16b" 1=1,000 [A] 
"výměna značky, včetně sloupku" 
"C7a"1+1=2,000 [B] 
"A31c"1=1,000 [C] 
"doplnění značky - C7b - bez sloupku" 1=1,000 [D] 
"přesun značky - IZ8b" 1=1,000 [E] 
Celkem: A+B+C+D+E=6,000 [F]</t>
  </si>
  <si>
    <t>položka zahrnuje:  
- dodávku a montáž značek v požadovaném provedení</t>
  </si>
  <si>
    <t>36</t>
  </si>
  <si>
    <t>914133</t>
  </si>
  <si>
    <t>DOPRAVNÍ ZNAČKY ZÁKLADNÍ VELIKOSTI OCELOVÉ FÓLIE TŘ 2 - DEMONTÁŽ</t>
  </si>
  <si>
    <t>Včetně odvozu a uložení na skládku zhotovitele, zhotovitel v ceně zohlední výzisk z materiálu a skutečnou vzdálenost odvozu.</t>
  </si>
  <si>
    <t>"výměna značky, bez sloupku" 
"IS 16b" 1=1,000 [A] 
"výměna značky, včetně sloupku" 
"C7a"1+1=2,000 [B] 
"A31c"1=1,000 [C] 
"doplnění značky - C7b - bez sloupku" 1=1,000 [D] 
"přesun značky - IZ8b" 1=1,000 [E] 
"DZ" 1=1,000 [F] 
Celkem: A+B+C+D+E+F=7,000 [G]</t>
  </si>
  <si>
    <t>Položka zahrnuje odstranění, demontáž a odklizení materiálu s odvozem na předepsané místo</t>
  </si>
  <si>
    <t>37</t>
  </si>
  <si>
    <t>914921</t>
  </si>
  <si>
    <t>SLOUPKY A STOJKY DOPRAVNÍCH ZNAČEK Z OCEL TRUBEK DO PATKY - DODÁVKA A MONTÁŽ</t>
  </si>
  <si>
    <t>"výměna značky, včetně sloupku" 
"C7a"1+1=2,000 [A] 
"A31c"1=1,000 [B] 
"DZ" 1=1,000 [C] 
"přesun značky - IZ8b" 1=1,000 [D] 
Celkem: A+B+C+D=5,000 [E]</t>
  </si>
  <si>
    <t>položka zahrnuje:  
- sloupky a upevňovací zařízení včetně jejich osazení (betonová patka, zemní práce)</t>
  </si>
  <si>
    <t>38</t>
  </si>
  <si>
    <t>914923</t>
  </si>
  <si>
    <t>SLOUPKY A STOJKY DZ Z OCEL TRUBEK DO PATKY DEMONTÁŽ</t>
  </si>
  <si>
    <t>39</t>
  </si>
  <si>
    <t>915111</t>
  </si>
  <si>
    <t>VODOROVNÉ DOPRAVNÍ ZNAČENÍ BARVOU HLADKÉ - DODÁVKA A POKLÁDKA</t>
  </si>
  <si>
    <t>Délka byla odměřena digitálně ze situace.</t>
  </si>
  <si>
    <t>"V4 0,125" 2*708*0,125=177,000 [A] 
"V1a 0,125" 494*0,125=61,750 [B] 
"V2b (3/1,5/0,125)" 287*(2/3)*0,125=23,917 [C] 
Celkem: A+B+C=262,667 [D]</t>
  </si>
  <si>
    <t>položka zahrnuje:  
- dodání a pokládku nátěrového materiálu (měří se pouze natíraná plocha)  
- předznačení a reflexní úpravu</t>
  </si>
  <si>
    <t>40</t>
  </si>
  <si>
    <t>915221</t>
  </si>
  <si>
    <t>VODOR DOPRAV ZNAČ PLASTEM STRUKTURÁLNÍ NEHLUČNÉ - DOD A POKLÁDKA</t>
  </si>
  <si>
    <t>41</t>
  </si>
  <si>
    <t>917224</t>
  </si>
  <si>
    <t>SILNIČNÍ A CHODNÍKOVÉ OBRUBY Z BETONOVÝCH OBRUBNÍKŮ ŠÍŘ 150MM</t>
  </si>
  <si>
    <t>15,5=15,500 [A]</t>
  </si>
  <si>
    <t>Položka zahrnuje:  
dodání a pokládku betonových obrubníků o rozměrech předepsaných zadávací dokumentací  
betonové lože i boční betonovou opěrku.</t>
  </si>
  <si>
    <t>42</t>
  </si>
  <si>
    <t>919112</t>
  </si>
  <si>
    <t>ŘEZÁNÍ ASFALTOVÉHO KRYTU VOZOVEK TL DO 100MM</t>
  </si>
  <si>
    <t>Řezání vozovky v napojení úseků.</t>
  </si>
  <si>
    <t>"napojení - typ N2" 24,7+8,5+11,4+6,7=51,300 [B] 
"dilatační spáry mostu" 2*7,5=15,000 [A] 
Celkem: B+A=66,300 [C]</t>
  </si>
  <si>
    <t>položka zahrnuje řezání vozovkové vrstvy v předepsané tloušťce, včetně spotřeby vody</t>
  </si>
  <si>
    <t>43</t>
  </si>
  <si>
    <t>931324</t>
  </si>
  <si>
    <t>TĚSNĚNÍ DILATAČ SPAR ASF ZÁLIVKOU MODIFIK PRŮŘ DO 400MM2</t>
  </si>
  <si>
    <t>Zálivka pružnou modifikovanou zálivkovou hmotou (PMZH) dle ČSN-EN 14188-1.</t>
  </si>
  <si>
    <t>"napojení - typ N2" 24,7+8,5+11,4+6,7=51,300 [B] 
"dilatační spáry mostu - typ N2" 2*7,5=15,000 [A] 
"obruba chodníku - typ N1" 147,5+24,5=172,000 [C] 
"obruba mostu - typ N1" 2*19,5=39,000 [D] 
Celkem: B+A+C+D=277,300 [E]</t>
  </si>
  <si>
    <t>položka zahrnuje dodávku a osazení předepsaného materiálu, očištění ploch spáry před úpravou, očištění okolí spáry po úpravě  
nezahrnuje těsnící profil</t>
  </si>
  <si>
    <t>44</t>
  </si>
  <si>
    <t>935212</t>
  </si>
  <si>
    <t>PŘÍKOPOVÉ ŽLABY Z BETON TVÁRNIC ŠÍŘ DO 600MM DO BETONU TL 100MM</t>
  </si>
  <si>
    <t>"bet. žlaby" 19=19,000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</si>
  <si>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</si>
  <si>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45</t>
  </si>
  <si>
    <t>93808</t>
  </si>
  <si>
    <t>OČIŠTĚNÍ VOZOVEK ZAMETENÍM</t>
  </si>
  <si>
    <t>Očištění vozovky před pokládkou nových asfaltových vrstev.  
Včetně naložení, odvozu a uložení na skládku (skládka zvolena zhotovitelem). Zhotovitel v ceně zohlední skutečnou vzdálenost odvozu.  
Poplatek nutno také zahrnout do jednotkové ceny položky.</t>
  </si>
  <si>
    <t>5355=5 355,000 [A]</t>
  </si>
  <si>
    <t>položka zahrnuje očištění předepsaným způsobem včetně odklizení vzniklého odpadu</t>
  </si>
  <si>
    <t>46</t>
  </si>
  <si>
    <t>965111</t>
  </si>
  <si>
    <t>DEMONTÁŽ KOLEJE</t>
  </si>
  <si>
    <t>Demontáž zrušené koleje z prostoru vozovky.  
Včetně odvozu a uložení na skládku zhotovitele, zhotovitel v ceně zohlední výzisk z materiálu a skutečnou vzdálenost odvozu.</t>
  </si>
  <si>
    <t>2*11=22,000 [A]</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</si>
  <si>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</si>
  <si>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47</t>
  </si>
  <si>
    <t>96615</t>
  </si>
  <si>
    <t>BOURÁNÍ KONSTRUKCÍ Z PROSTÉHO BETONU</t>
  </si>
  <si>
    <t>"vybourání bet. čel v příkopu" 1,9*0,8*2*2=6,080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</si>
  <si>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</si>
  <si>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101.M</t>
  </si>
  <si>
    <t>Most ev. č. 327-015</t>
  </si>
  <si>
    <t>"pol. 11328 - žlaby" 1,2*0,2*2,6=0,624 [A]</t>
  </si>
  <si>
    <t>11328</t>
  </si>
  <si>
    <t>ODSTRANĚNÍ PŘÍKOPŮ, ŽLABŮ A RIGOLŮ Z PŘÍKOPOVÝCH TVÁRNIC</t>
  </si>
  <si>
    <t>"odstranění uvolněných žlabů" 2*1*0,6=1,200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</si>
  <si>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</si>
  <si>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Úpravy povrchů, podlahy, výplně otvorů</t>
  </si>
  <si>
    <t>628451</t>
  </si>
  <si>
    <t>SPÁROVÁNÍ STÁVAJÍCÍCH PŘÍKOPOVÝCH TVÁRNIC CEMENTOVOU MALTOU</t>
  </si>
  <si>
    <t>Přespárování bet. žlabovek.</t>
  </si>
  <si>
    <t>4*0,6*1,5=3,600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</si>
  <si>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</si>
  <si>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87433</t>
  </si>
  <si>
    <t>POTRUBÍ Z TRUB PLASTOVÝCH ODPADNÍCH DN DO 150MM</t>
  </si>
  <si>
    <t>"prodloužení odvodnění rubu opěr" 0,5*2=1,000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</si>
  <si>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</si>
  <si>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931384</t>
  </si>
  <si>
    <t>TĚSNĚNÍ DILATAČNÍCH SPAR SILIKONOVÝM TMELEM PRŮŘEZU DO 400MM2</t>
  </si>
  <si>
    <t>Těsnění dilatačních spár říms dle VL 4 402.21-23, těsnící tmel dle ČSN EN ISO 11600.</t>
  </si>
  <si>
    <t>4*(1+0,6)=6,400 [A]</t>
  </si>
  <si>
    <t>"výměna uvolněných žlabů" 2+1+0,6=3,600 [A]</t>
  </si>
  <si>
    <t>938543</t>
  </si>
  <si>
    <t>OČIŠTĚNÍ BETON KONSTR OTRYSKÁNÍM TLAK VODOU DO 1000 BARŮ</t>
  </si>
  <si>
    <t>"očistění skluzů" 4*0,6*1,5=3,600 [A]</t>
  </si>
  <si>
    <t>SO 180</t>
  </si>
  <si>
    <t>DIO</t>
  </si>
  <si>
    <t>914132</t>
  </si>
  <si>
    <t>DOPRAVNÍ ZNAČKY ZÁKLADNÍ VELIKOSTI OCELOVÉ FÓLIE TŘ 2 - MONTÁŽ S PŘEMÍSTĚNÍM</t>
  </si>
  <si>
    <t>IS 11b  106=106,000 [A] 
IS 11c  6=6,000 [B] 
IP 10a  3=3,000 [C] 
E 13  4=4,000 [D] 
E3a  3=3,000 [E] 
IJ 4b  2=2,000 [F] 
B1  2=2,000 [G] 
IP 4b  5=5,000 [H] 
A 15  1=1,000 [I] 
B 20a  1=1,000 [J] 
B 21a  1=1,000 [K] 
C 2c  1=1,000 [L] 
C 4b  1=1,000 [M] 
C 2b  3=3,000 [N] 
P 4  1=1,000 [O] 
B 2  6=6,000 [P] 
A 9  1=1,000 [Q] 
B 28  8=8,000 [R] 
E 8a  4=4,000 [S] 
E 8c  4=4,000 [T] 
B 24a  2=2,000 [U] 
B 24b  2=2,000 [V] 
Celkem: A+B+C+D+E+F+G+H+I+J+K+L+M+N+O+P+Q+R+S+T+U+V=167,000 [W]</t>
  </si>
  <si>
    <t>položka zahrnuje:  
- dopravu demontované značky z dočasné skládky  
- osazení a montáž značky na místě určeném projektem  
- nutnou opravu poškozených částí  
nezahrnuje dodávku značky</t>
  </si>
  <si>
    <t>914139</t>
  </si>
  <si>
    <t>DOPRAV ZNAČKY ZÁKLAD VEL OCEL FÓLIE TŘ 2 - NÁJEMNÉ</t>
  </si>
  <si>
    <t>celek</t>
  </si>
  <si>
    <t>Nájemné na celou dobu stavby.</t>
  </si>
  <si>
    <t>"nájemné 12 týdnů"12*7*167=14 028,0</t>
  </si>
  <si>
    <t>položka zahrnuje sazbu za pronájem dopravních značek a zařízení, počet jednotek je určen jako součin počtu značek a počtu dní použití</t>
  </si>
  <si>
    <t>914472</t>
  </si>
  <si>
    <t>DOPRAVNÍ ZNAČKY 100X150CM HLINÍKOVÉ FÓLIE TŘ 2 - MONTÁŽ S PŘEMÍSTĚNÍM</t>
  </si>
  <si>
    <t>IP 22 24=24,000 [A]</t>
  </si>
  <si>
    <t>914473</t>
  </si>
  <si>
    <t>DOPRAVNÍ ZNAČKY 100X150CM HLINÍKOVÉ FÓLIE TŘ 2 - DEMONTÁŽ</t>
  </si>
  <si>
    <t>IP 22  24=24,000 [A]</t>
  </si>
  <si>
    <t>914479</t>
  </si>
  <si>
    <t>DOPRAV ZNAČKY 100X150CM HLINÍK FÓLIE TŘ 2 - NÁJEMNÉ</t>
  </si>
  <si>
    <t>"nájemné 12 týdnů" 12*7*24=2 016,0</t>
  </si>
  <si>
    <t>916112</t>
  </si>
  <si>
    <t>DOPRAV SVĚTLO VÝSTRAŽ SAMOSTATNÉ - MONTÁŽ S PŘESUNEM</t>
  </si>
  <si>
    <t>B1  2=2,000 [A] 
A15  2=2,000 [B] 
C4b  1=1,000 [C] 
Celkem: A+B+C=5,000 [D]</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</si>
  <si>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</si>
  <si>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</si>
  <si>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</si>
  <si>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</si>
  <si>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</si>
  <si>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</si>
  <si>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"nájemné 12 týdnů" 12*7*5=420,0</t>
  </si>
  <si>
    <t>položka zahrnuje sazbu za pronájem zařízení. Počet měrných jednotek se určí jako součin počtu zařízení a počtu dní použití.</t>
  </si>
  <si>
    <t>916122</t>
  </si>
  <si>
    <t>DOPRAV SVĚTLO VÝSTRAŽ SOUPRAVA 3KS - MONTÁŽ S PŘESUNEM</t>
  </si>
  <si>
    <t>Z 2  2=2,000 [A]</t>
  </si>
  <si>
    <t>916123</t>
  </si>
  <si>
    <t>DOPRAV SVĚTLO VÝSTRAŽ SOUPRAVA 3KS - DEMONTÁŽ</t>
  </si>
  <si>
    <t>916129</t>
  </si>
  <si>
    <t>DOPRAV SVĚTLO VÝSTRAŽ SOUPRAVA 3KS - NÁJEMNÉ</t>
  </si>
  <si>
    <t>"nájemné 12 týdnů" 12*7*2=168,0</t>
  </si>
  <si>
    <t>916132</t>
  </si>
  <si>
    <t>DOPRAV SVĚTLO VÝSTRAŽ SOUPRAVA 5KS - MONTÁŽ S PŘESUNEM</t>
  </si>
  <si>
    <t>Z 4d  1=1,000 [A]</t>
  </si>
  <si>
    <t>916133</t>
  </si>
  <si>
    <t>DOPRAV SVĚTLO VÝSTRAŽ SOUPRAVA 5KS - DEMONTÁŽ</t>
  </si>
  <si>
    <t>Z 4d 1=1,000 [A]</t>
  </si>
  <si>
    <t>916139</t>
  </si>
  <si>
    <t>DOPRAVNÍ SVĚTLO VÝSTRAŽNÉ SOUPRAVA 5 KUSŮ - NÁJEMNÉ</t>
  </si>
  <si>
    <t>"nájemné 12 týdnů" 12*7*1=84,0</t>
  </si>
  <si>
    <t>916322</t>
  </si>
  <si>
    <t>DOPRAVNÍ ZÁBRANY Z2 S FÓLIÍ TŘ 2 - MONTÁŽ S PŘESUNEM</t>
  </si>
  <si>
    <t>Z 2 4=4,000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</si>
  <si>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</si>
  <si>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</si>
  <si>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</si>
  <si>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</si>
  <si>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</si>
  <si>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"nájemné 12 týdnů" 12*7*4=336,0</t>
  </si>
  <si>
    <t>916362</t>
  </si>
  <si>
    <t>SMĚROVACÍ DESKY Z4 OBOUSTR S FÓLIÍ TŘ 2 - MONTÁŽ S PŘESUNEM</t>
  </si>
  <si>
    <t>Z 4d 17=17,000 [A]</t>
  </si>
  <si>
    <t>916363</t>
  </si>
  <si>
    <t>SMĚROVACÍ DESKY Z4 OBOUSTR S FÓLIÍ TŘ 2 - DEMONTÁŽ</t>
  </si>
  <si>
    <t>916369</t>
  </si>
  <si>
    <t>SMĚROVACÍ DESKY Z4 OBOUSTR S FÓLIÍ TŘ 2 - NÁJEMNÉ</t>
  </si>
  <si>
    <t>"nájemné 12 týdnů" 12*7*17=1 428,0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</si>
</sst>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R52"/>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36</v>
      </c>
      <c s="19" t="s">
        <v>37</v>
      </c>
      <c s="24" t="s">
        <v>38</v>
      </c>
      <c s="25" t="s">
        <v>39</v>
      </c>
      <c s="26">
        <v>1</v>
      </c>
      <c s="27">
        <v>0</v>
      </c>
      <c s="27">
        <f>ROUND(ROUND(H9,2)*ROUND(G9,3),2)</f>
      </c>
      <c r="O9">
        <f>(I9*21)/100</f>
      </c>
      <c t="s">
        <v>13</v>
      </c>
    </row>
    <row r="10" spans="1:5" ht="63.75">
      <c r="A10" s="28" t="s">
        <v>40</v>
      </c>
      <c r="E10" s="29" t="s">
        <v>41</v>
      </c>
    </row>
    <row r="11" spans="1:5" ht="12.75">
      <c r="A11" s="30" t="s">
        <v>42</v>
      </c>
      <c r="E11" s="31" t="s">
        <v>37</v>
      </c>
    </row>
    <row r="12" spans="1:5" ht="12.75">
      <c r="A12" t="s">
        <v>43</v>
      </c>
      <c r="E12" s="29" t="s">
        <v>44</v>
      </c>
    </row>
    <row r="13" spans="1:16" ht="12.75">
      <c r="A13" s="19" t="s">
        <v>35</v>
      </c>
      <c s="23" t="s">
        <v>13</v>
      </c>
      <c s="23" t="s">
        <v>45</v>
      </c>
      <c s="19" t="s">
        <v>37</v>
      </c>
      <c s="24" t="s">
        <v>46</v>
      </c>
      <c s="25" t="s">
        <v>39</v>
      </c>
      <c s="26">
        <v>1</v>
      </c>
      <c s="27">
        <v>0</v>
      </c>
      <c s="27">
        <f>ROUND(ROUND(H13,2)*ROUND(G13,3),2)</f>
      </c>
      <c r="O13">
        <f>(I13*21)/100</f>
      </c>
      <c t="s">
        <v>13</v>
      </c>
    </row>
    <row r="14" spans="1:5" ht="140.25">
      <c r="A14" s="28" t="s">
        <v>40</v>
      </c>
      <c r="E14" s="29" t="s">
        <v>47</v>
      </c>
    </row>
    <row r="15" spans="1:5" ht="12.75">
      <c r="A15" s="30" t="s">
        <v>42</v>
      </c>
      <c r="E15" s="31" t="s">
        <v>48</v>
      </c>
    </row>
    <row r="16" spans="1:5" ht="12.75">
      <c r="A16" t="s">
        <v>43</v>
      </c>
      <c r="E16" s="29" t="s">
        <v>44</v>
      </c>
    </row>
    <row r="17" spans="1:16" ht="12.75">
      <c r="A17" s="19" t="s">
        <v>35</v>
      </c>
      <c s="23" t="s">
        <v>12</v>
      </c>
      <c s="23" t="s">
        <v>49</v>
      </c>
      <c s="19" t="s">
        <v>37</v>
      </c>
      <c s="24" t="s">
        <v>50</v>
      </c>
      <c s="25" t="s">
        <v>39</v>
      </c>
      <c s="26">
        <v>1</v>
      </c>
      <c s="27">
        <v>0</v>
      </c>
      <c s="27">
        <f>ROUND(ROUND(H17,2)*ROUND(G17,3),2)</f>
      </c>
      <c r="O17">
        <f>(I17*21)/100</f>
      </c>
      <c t="s">
        <v>13</v>
      </c>
    </row>
    <row r="18" spans="1:5" ht="51">
      <c r="A18" s="28" t="s">
        <v>40</v>
      </c>
      <c r="E18" s="29" t="s">
        <v>51</v>
      </c>
    </row>
    <row r="19" spans="1:5" ht="12.75">
      <c r="A19" s="30" t="s">
        <v>42</v>
      </c>
      <c r="E19" s="31" t="s">
        <v>37</v>
      </c>
    </row>
    <row r="20" spans="1:5" ht="12.75">
      <c r="A20" t="s">
        <v>43</v>
      </c>
      <c r="E20" s="29" t="s">
        <v>52</v>
      </c>
    </row>
    <row r="21" spans="1:16" ht="12.75">
      <c r="A21" s="19" t="s">
        <v>35</v>
      </c>
      <c s="23" t="s">
        <v>23</v>
      </c>
      <c s="23" t="s">
        <v>53</v>
      </c>
      <c s="19" t="s">
        <v>37</v>
      </c>
      <c s="24" t="s">
        <v>54</v>
      </c>
      <c s="25" t="s">
        <v>55</v>
      </c>
      <c s="26">
        <v>1</v>
      </c>
      <c s="27">
        <v>0</v>
      </c>
      <c s="27">
        <f>ROUND(ROUND(H21,2)*ROUND(G21,3),2)</f>
      </c>
      <c r="O21">
        <f>(I21*21)/100</f>
      </c>
      <c t="s">
        <v>13</v>
      </c>
    </row>
    <row r="22" spans="1:5" ht="38.25">
      <c r="A22" s="28" t="s">
        <v>40</v>
      </c>
      <c r="E22" s="29" t="s">
        <v>56</v>
      </c>
    </row>
    <row r="23" spans="1:5" ht="12.75">
      <c r="A23" s="30" t="s">
        <v>42</v>
      </c>
      <c r="E23" s="31" t="s">
        <v>37</v>
      </c>
    </row>
    <row r="24" spans="1:5" ht="12.75">
      <c r="A24" t="s">
        <v>43</v>
      </c>
      <c r="E24" s="29" t="s">
        <v>52</v>
      </c>
    </row>
    <row r="25" spans="1:16" ht="12.75">
      <c r="A25" s="19" t="s">
        <v>35</v>
      </c>
      <c s="23" t="s">
        <v>25</v>
      </c>
      <c s="23" t="s">
        <v>57</v>
      </c>
      <c s="19" t="s">
        <v>37</v>
      </c>
      <c s="24" t="s">
        <v>58</v>
      </c>
      <c s="25" t="s">
        <v>55</v>
      </c>
      <c s="26">
        <v>1</v>
      </c>
      <c s="27">
        <v>0</v>
      </c>
      <c s="27">
        <f>ROUND(ROUND(H25,2)*ROUND(G25,3),2)</f>
      </c>
      <c r="O25">
        <f>(I25*21)/100</f>
      </c>
      <c t="s">
        <v>13</v>
      </c>
    </row>
    <row r="26" spans="1:5" ht="51">
      <c r="A26" s="28" t="s">
        <v>40</v>
      </c>
      <c r="E26" s="29" t="s">
        <v>59</v>
      </c>
    </row>
    <row r="27" spans="1:5" ht="12.75">
      <c r="A27" s="30" t="s">
        <v>42</v>
      </c>
      <c r="E27" s="31" t="s">
        <v>37</v>
      </c>
    </row>
    <row r="28" spans="1:5" ht="12.75">
      <c r="A28" t="s">
        <v>43</v>
      </c>
      <c r="E28" s="29" t="s">
        <v>52</v>
      </c>
    </row>
    <row r="29" spans="1:16" ht="12.75">
      <c r="A29" s="19" t="s">
        <v>35</v>
      </c>
      <c s="23" t="s">
        <v>27</v>
      </c>
      <c s="23" t="s">
        <v>57</v>
      </c>
      <c s="19" t="s">
        <v>60</v>
      </c>
      <c s="24" t="s">
        <v>58</v>
      </c>
      <c s="25" t="s">
        <v>39</v>
      </c>
      <c s="26">
        <v>1</v>
      </c>
      <c s="27">
        <v>0</v>
      </c>
      <c s="27">
        <f>ROUND(ROUND(H29,2)*ROUND(G29,3),2)</f>
      </c>
      <c r="O29">
        <f>(I29*21)/100</f>
      </c>
      <c t="s">
        <v>13</v>
      </c>
    </row>
    <row r="30" spans="1:5" ht="51">
      <c r="A30" s="28" t="s">
        <v>40</v>
      </c>
      <c r="E30" s="29" t="s">
        <v>61</v>
      </c>
    </row>
    <row r="31" spans="1:5" ht="12.75">
      <c r="A31" s="30" t="s">
        <v>42</v>
      </c>
      <c r="E31" s="31" t="s">
        <v>37</v>
      </c>
    </row>
    <row r="32" spans="1:5" ht="76.5">
      <c r="A32" t="s">
        <v>43</v>
      </c>
      <c r="E32" s="29" t="s">
        <v>62</v>
      </c>
    </row>
    <row r="33" spans="1:16" ht="12.75">
      <c r="A33" s="19" t="s">
        <v>35</v>
      </c>
      <c s="23" t="s">
        <v>63</v>
      </c>
      <c s="23" t="s">
        <v>64</v>
      </c>
      <c s="19" t="s">
        <v>37</v>
      </c>
      <c s="24" t="s">
        <v>65</v>
      </c>
      <c s="25" t="s">
        <v>55</v>
      </c>
      <c s="26">
        <v>1</v>
      </c>
      <c s="27">
        <v>0</v>
      </c>
      <c s="27">
        <f>ROUND(ROUND(H33,2)*ROUND(G33,3),2)</f>
      </c>
      <c r="O33">
        <f>(I33*21)/100</f>
      </c>
      <c t="s">
        <v>13</v>
      </c>
    </row>
    <row r="34" spans="1:5" ht="63.75">
      <c r="A34" s="28" t="s">
        <v>40</v>
      </c>
      <c r="E34" s="29" t="s">
        <v>66</v>
      </c>
    </row>
    <row r="35" spans="1:5" ht="12.75">
      <c r="A35" s="30" t="s">
        <v>42</v>
      </c>
      <c r="E35" s="31" t="s">
        <v>37</v>
      </c>
    </row>
    <row r="36" spans="1:5" ht="12.75">
      <c r="A36" t="s">
        <v>43</v>
      </c>
      <c r="E36" s="29" t="s">
        <v>52</v>
      </c>
    </row>
    <row r="37" spans="1:16" ht="12.75">
      <c r="A37" s="19" t="s">
        <v>35</v>
      </c>
      <c s="23" t="s">
        <v>67</v>
      </c>
      <c s="23" t="s">
        <v>68</v>
      </c>
      <c s="19" t="s">
        <v>37</v>
      </c>
      <c s="24" t="s">
        <v>69</v>
      </c>
      <c s="25" t="s">
        <v>39</v>
      </c>
      <c s="26">
        <v>1</v>
      </c>
      <c s="27">
        <v>0</v>
      </c>
      <c s="27">
        <f>ROUND(ROUND(H37,2)*ROUND(G37,3),2)</f>
      </c>
      <c r="O37">
        <f>(I37*21)/100</f>
      </c>
      <c t="s">
        <v>13</v>
      </c>
    </row>
    <row r="38" spans="1:5" ht="140.25">
      <c r="A38" s="28" t="s">
        <v>40</v>
      </c>
      <c r="E38" s="29" t="s">
        <v>70</v>
      </c>
    </row>
    <row r="39" spans="1:5" ht="12.75">
      <c r="A39" s="30" t="s">
        <v>42</v>
      </c>
      <c r="E39" s="31" t="s">
        <v>37</v>
      </c>
    </row>
    <row r="40" spans="1:5" ht="76.5">
      <c r="A40" t="s">
        <v>43</v>
      </c>
      <c r="E40" s="29" t="s">
        <v>71</v>
      </c>
    </row>
    <row r="41" spans="1:16" ht="12.75">
      <c r="A41" s="19" t="s">
        <v>35</v>
      </c>
      <c s="23" t="s">
        <v>30</v>
      </c>
      <c s="23" t="s">
        <v>72</v>
      </c>
      <c s="19" t="s">
        <v>37</v>
      </c>
      <c s="24" t="s">
        <v>73</v>
      </c>
      <c s="25" t="s">
        <v>39</v>
      </c>
      <c s="26">
        <v>1</v>
      </c>
      <c s="27">
        <v>0</v>
      </c>
      <c s="27">
        <f>ROUND(ROUND(H41,2)*ROUND(G41,3),2)</f>
      </c>
      <c r="O41">
        <f>(I41*21)/100</f>
      </c>
      <c t="s">
        <v>13</v>
      </c>
    </row>
    <row r="42" spans="1:5" ht="127.5">
      <c r="A42" s="28" t="s">
        <v>40</v>
      </c>
      <c r="E42" s="29" t="s">
        <v>74</v>
      </c>
    </row>
    <row r="43" spans="1:5" ht="12.75">
      <c r="A43" s="30" t="s">
        <v>42</v>
      </c>
      <c r="E43" s="31" t="s">
        <v>37</v>
      </c>
    </row>
    <row r="44" spans="1:5" ht="12.75">
      <c r="A44" t="s">
        <v>43</v>
      </c>
      <c r="E44" s="29" t="s">
        <v>75</v>
      </c>
    </row>
    <row r="45" spans="1:16" ht="12.75">
      <c r="A45" s="19" t="s">
        <v>35</v>
      </c>
      <c s="23" t="s">
        <v>32</v>
      </c>
      <c s="23" t="s">
        <v>76</v>
      </c>
      <c s="19" t="s">
        <v>37</v>
      </c>
      <c s="24" t="s">
        <v>77</v>
      </c>
      <c s="25" t="s">
        <v>78</v>
      </c>
      <c s="26">
        <v>1</v>
      </c>
      <c s="27">
        <v>0</v>
      </c>
      <c s="27">
        <f>ROUND(ROUND(H45,2)*ROUND(G45,3),2)</f>
      </c>
      <c r="O45">
        <f>(I45*21)/100</f>
      </c>
      <c t="s">
        <v>13</v>
      </c>
    </row>
    <row r="46" spans="1:5" ht="38.25">
      <c r="A46" s="28" t="s">
        <v>40</v>
      </c>
      <c r="E46" s="29" t="s">
        <v>79</v>
      </c>
    </row>
    <row r="47" spans="1:5" ht="12.75">
      <c r="A47" s="30" t="s">
        <v>42</v>
      </c>
      <c r="E47" s="31" t="s">
        <v>48</v>
      </c>
    </row>
    <row r="48" spans="1:5" ht="51">
      <c r="A48" t="s">
        <v>43</v>
      </c>
      <c r="E48" s="29" t="s">
        <v>80</v>
      </c>
    </row>
    <row r="49" spans="1:16" ht="12.75">
      <c r="A49" s="19" t="s">
        <v>35</v>
      </c>
      <c s="23" t="s">
        <v>81</v>
      </c>
      <c s="23" t="s">
        <v>82</v>
      </c>
      <c s="19" t="s">
        <v>37</v>
      </c>
      <c s="24" t="s">
        <v>83</v>
      </c>
      <c s="25" t="s">
        <v>55</v>
      </c>
      <c s="26">
        <v>1</v>
      </c>
      <c s="27">
        <v>0</v>
      </c>
      <c s="27">
        <f>ROUND(ROUND(H49,2)*ROUND(G49,3),2)</f>
      </c>
      <c r="O49">
        <f>(I49*21)/100</f>
      </c>
      <c t="s">
        <v>13</v>
      </c>
    </row>
    <row r="50" spans="1:5" ht="127.5">
      <c r="A50" s="28" t="s">
        <v>40</v>
      </c>
      <c r="E50" s="29" t="s">
        <v>84</v>
      </c>
    </row>
    <row r="51" spans="1:5" ht="12.75">
      <c r="A51" s="30" t="s">
        <v>42</v>
      </c>
      <c r="E51" s="31" t="s">
        <v>37</v>
      </c>
    </row>
    <row r="52" spans="1:5" ht="102">
      <c r="A52" t="s">
        <v>43</v>
      </c>
      <c r="E52" s="29" t="s">
        <v>85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0+O8+O21+O98+O103+O136+O141</f>
      </c>
      <c t="s">
        <v>12</v>
      </c>
    </row>
    <row r="3" spans="1:16" ht="15" customHeight="1">
      <c r="A3" t="s">
        <v>1</v>
      </c>
      <c s="8" t="s">
        <v>4</v>
      </c>
      <c s="9" t="s">
        <v>5</v>
      </c>
      <c s="1"/>
      <c s="10" t="s">
        <v>6</v>
      </c>
      <c s="1"/>
      <c s="4"/>
      <c s="3" t="s">
        <v>86</v>
      </c>
      <c s="32">
        <f>0+I8+I21+I98+I103+I136+I141</f>
      </c>
      <c r="O3" t="s">
        <v>9</v>
      </c>
      <c t="s">
        <v>13</v>
      </c>
    </row>
    <row r="4" spans="1:16" ht="15" customHeight="1">
      <c r="A4" t="s">
        <v>7</v>
      </c>
      <c s="12" t="s">
        <v>8</v>
      </c>
      <c s="13" t="s">
        <v>86</v>
      </c>
      <c s="5"/>
      <c s="14" t="s">
        <v>87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88</v>
      </c>
      <c s="19" t="s">
        <v>19</v>
      </c>
      <c s="24" t="s">
        <v>89</v>
      </c>
      <c s="25" t="s">
        <v>90</v>
      </c>
      <c s="26">
        <v>2483.6</v>
      </c>
      <c s="27">
        <v>0</v>
      </c>
      <c s="27">
        <f>ROUND(ROUND(H9,2)*ROUND(G9,3),2)</f>
      </c>
      <c r="O9">
        <f>(I9*21)/100</f>
      </c>
      <c t="s">
        <v>13</v>
      </c>
    </row>
    <row r="10" spans="1:5" ht="12.75">
      <c r="A10" s="28" t="s">
        <v>40</v>
      </c>
      <c r="E10" s="29" t="s">
        <v>91</v>
      </c>
    </row>
    <row r="11" spans="1:5" ht="102">
      <c r="A11" s="30" t="s">
        <v>42</v>
      </c>
      <c r="E11" s="31" t="s">
        <v>92</v>
      </c>
    </row>
    <row r="12" spans="1:5" ht="25.5">
      <c r="A12" t="s">
        <v>43</v>
      </c>
      <c r="E12" s="29" t="s">
        <v>93</v>
      </c>
    </row>
    <row r="13" spans="1:16" ht="12.75">
      <c r="A13" s="19" t="s">
        <v>35</v>
      </c>
      <c s="23" t="s">
        <v>13</v>
      </c>
      <c s="23" t="s">
        <v>88</v>
      </c>
      <c s="19" t="s">
        <v>13</v>
      </c>
      <c s="24" t="s">
        <v>89</v>
      </c>
      <c s="25" t="s">
        <v>90</v>
      </c>
      <c s="26">
        <v>53.768</v>
      </c>
      <c s="27">
        <v>0</v>
      </c>
      <c s="27">
        <f>ROUND(ROUND(H13,2)*ROUND(G13,3),2)</f>
      </c>
      <c r="O13">
        <f>(I13*21)/100</f>
      </c>
      <c t="s">
        <v>13</v>
      </c>
    </row>
    <row r="14" spans="1:5" ht="12.75">
      <c r="A14" s="28" t="s">
        <v>40</v>
      </c>
      <c r="E14" s="29" t="s">
        <v>94</v>
      </c>
    </row>
    <row r="15" spans="1:5" ht="38.25">
      <c r="A15" s="30" t="s">
        <v>42</v>
      </c>
      <c r="E15" s="31" t="s">
        <v>95</v>
      </c>
    </row>
    <row r="16" spans="1:5" ht="25.5">
      <c r="A16" t="s">
        <v>43</v>
      </c>
      <c r="E16" s="29" t="s">
        <v>93</v>
      </c>
    </row>
    <row r="17" spans="1:16" ht="12.75">
      <c r="A17" s="19" t="s">
        <v>35</v>
      </c>
      <c s="23" t="s">
        <v>12</v>
      </c>
      <c s="23" t="s">
        <v>96</v>
      </c>
      <c s="19" t="s">
        <v>37</v>
      </c>
      <c s="24" t="s">
        <v>97</v>
      </c>
      <c s="25" t="s">
        <v>90</v>
      </c>
      <c s="26">
        <v>783.36</v>
      </c>
      <c s="27">
        <v>0</v>
      </c>
      <c s="27">
        <f>ROUND(ROUND(H17,2)*ROUND(G17,3),2)</f>
      </c>
      <c r="O17">
        <f>(I17*21)/100</f>
      </c>
      <c t="s">
        <v>13</v>
      </c>
    </row>
    <row r="18" spans="1:5" ht="12.75">
      <c r="A18" s="28" t="s">
        <v>40</v>
      </c>
      <c r="E18" s="29" t="s">
        <v>98</v>
      </c>
    </row>
    <row r="19" spans="1:5" ht="38.25">
      <c r="A19" s="30" t="s">
        <v>42</v>
      </c>
      <c r="E19" s="31" t="s">
        <v>99</v>
      </c>
    </row>
    <row r="20" spans="1:5" ht="25.5">
      <c r="A20" t="s">
        <v>43</v>
      </c>
      <c r="E20" s="29" t="s">
        <v>93</v>
      </c>
    </row>
    <row r="21" spans="1:18" ht="12.75" customHeight="1">
      <c r="A21" s="5" t="s">
        <v>33</v>
      </c>
      <c s="5"/>
      <c s="35" t="s">
        <v>19</v>
      </c>
      <c s="5"/>
      <c s="21" t="s">
        <v>100</v>
      </c>
      <c s="5"/>
      <c s="5"/>
      <c s="5"/>
      <c s="36">
        <f>0+Q21</f>
      </c>
      <c r="O21">
        <f>0+R21</f>
      </c>
      <c r="Q21">
        <f>0+I22+I26+I30+I34+I38+I42+I46+I50+I54+I58+I62+I66+I70+I74+I78+I82+I86+I90+I94</f>
      </c>
      <c>
        <f>0+O22+O26+O30+O34+O38+O42+O46+O50+O54+O58+O62+O66+O70+O74+O78+O82+O86+O90+O94</f>
      </c>
    </row>
    <row r="22" spans="1:16" ht="12.75">
      <c r="A22" s="19" t="s">
        <v>35</v>
      </c>
      <c s="23" t="s">
        <v>23</v>
      </c>
      <c s="23" t="s">
        <v>101</v>
      </c>
      <c s="19" t="s">
        <v>37</v>
      </c>
      <c s="24" t="s">
        <v>102</v>
      </c>
      <c s="25" t="s">
        <v>103</v>
      </c>
      <c s="26">
        <v>14.6</v>
      </c>
      <c s="27">
        <v>0</v>
      </c>
      <c s="27">
        <f>ROUND(ROUND(H22,2)*ROUND(G22,3),2)</f>
      </c>
      <c r="O22">
        <f>(I22*21)/100</f>
      </c>
      <c t="s">
        <v>13</v>
      </c>
    </row>
    <row r="23" spans="1:5" ht="38.25">
      <c r="A23" s="28" t="s">
        <v>40</v>
      </c>
      <c r="E23" s="29" t="s">
        <v>104</v>
      </c>
    </row>
    <row r="24" spans="1:5" ht="38.25">
      <c r="A24" s="30" t="s">
        <v>42</v>
      </c>
      <c r="E24" s="31" t="s">
        <v>105</v>
      </c>
    </row>
    <row r="25" spans="1:5" ht="63.75">
      <c r="A25" t="s">
        <v>43</v>
      </c>
      <c r="E25" s="29" t="s">
        <v>106</v>
      </c>
    </row>
    <row r="26" spans="1:16" ht="12.75">
      <c r="A26" s="19" t="s">
        <v>35</v>
      </c>
      <c s="23" t="s">
        <v>25</v>
      </c>
      <c s="23" t="s">
        <v>107</v>
      </c>
      <c s="19" t="s">
        <v>19</v>
      </c>
      <c s="24" t="s">
        <v>108</v>
      </c>
      <c s="25" t="s">
        <v>103</v>
      </c>
      <c s="26">
        <v>204</v>
      </c>
      <c s="27">
        <v>0</v>
      </c>
      <c s="27">
        <f>ROUND(ROUND(H26,2)*ROUND(G26,3),2)</f>
      </c>
      <c r="O26">
        <f>(I26*21)/100</f>
      </c>
      <c t="s">
        <v>13</v>
      </c>
    </row>
    <row r="27" spans="1:5" ht="63.75">
      <c r="A27" s="28" t="s">
        <v>40</v>
      </c>
      <c r="E27" s="29" t="s">
        <v>109</v>
      </c>
    </row>
    <row r="28" spans="1:5" ht="12.75">
      <c r="A28" s="30" t="s">
        <v>42</v>
      </c>
      <c r="E28" s="31" t="s">
        <v>110</v>
      </c>
    </row>
    <row r="29" spans="1:5" ht="63.75">
      <c r="A29" t="s">
        <v>43</v>
      </c>
      <c r="E29" s="29" t="s">
        <v>106</v>
      </c>
    </row>
    <row r="30" spans="1:16" ht="12.75">
      <c r="A30" s="19" t="s">
        <v>35</v>
      </c>
      <c s="23" t="s">
        <v>27</v>
      </c>
      <c s="23" t="s">
        <v>107</v>
      </c>
      <c s="19" t="s">
        <v>13</v>
      </c>
      <c s="24" t="s">
        <v>108</v>
      </c>
      <c s="25" t="s">
        <v>103</v>
      </c>
      <c s="26">
        <v>204</v>
      </c>
      <c s="27">
        <v>0</v>
      </c>
      <c s="27">
        <f>ROUND(ROUND(H30,2)*ROUND(G30,3),2)</f>
      </c>
      <c r="O30">
        <f>(I30*21)/100</f>
      </c>
      <c t="s">
        <v>13</v>
      </c>
    </row>
    <row r="31" spans="1:5" ht="76.5">
      <c r="A31" s="28" t="s">
        <v>40</v>
      </c>
      <c r="E31" s="29" t="s">
        <v>111</v>
      </c>
    </row>
    <row r="32" spans="1:5" ht="12.75">
      <c r="A32" s="30" t="s">
        <v>42</v>
      </c>
      <c r="E32" s="31" t="s">
        <v>110</v>
      </c>
    </row>
    <row r="33" spans="1:5" ht="63.75">
      <c r="A33" t="s">
        <v>43</v>
      </c>
      <c r="E33" s="29" t="s">
        <v>106</v>
      </c>
    </row>
    <row r="34" spans="1:16" ht="12.75">
      <c r="A34" s="19" t="s">
        <v>35</v>
      </c>
      <c s="23" t="s">
        <v>63</v>
      </c>
      <c s="23" t="s">
        <v>107</v>
      </c>
      <c s="19" t="s">
        <v>12</v>
      </c>
      <c s="24" t="s">
        <v>108</v>
      </c>
      <c s="25" t="s">
        <v>103</v>
      </c>
      <c s="26">
        <v>122.4</v>
      </c>
      <c s="27">
        <v>0</v>
      </c>
      <c s="27">
        <f>ROUND(ROUND(H34,2)*ROUND(G34,3),2)</f>
      </c>
      <c r="O34">
        <f>(I34*21)/100</f>
      </c>
      <c t="s">
        <v>13</v>
      </c>
    </row>
    <row r="35" spans="1:5" ht="89.25">
      <c r="A35" s="28" t="s">
        <v>40</v>
      </c>
      <c r="E35" s="29" t="s">
        <v>112</v>
      </c>
    </row>
    <row r="36" spans="1:5" ht="12.75">
      <c r="A36" s="30" t="s">
        <v>42</v>
      </c>
      <c r="E36" s="31" t="s">
        <v>113</v>
      </c>
    </row>
    <row r="37" spans="1:5" ht="63.75">
      <c r="A37" t="s">
        <v>43</v>
      </c>
      <c r="E37" s="29" t="s">
        <v>106</v>
      </c>
    </row>
    <row r="38" spans="1:16" ht="12.75">
      <c r="A38" s="19" t="s">
        <v>35</v>
      </c>
      <c s="23" t="s">
        <v>67</v>
      </c>
      <c s="23" t="s">
        <v>114</v>
      </c>
      <c s="19" t="s">
        <v>37</v>
      </c>
      <c s="24" t="s">
        <v>115</v>
      </c>
      <c s="25" t="s">
        <v>116</v>
      </c>
      <c s="26">
        <v>277.3</v>
      </c>
      <c s="27">
        <v>0</v>
      </c>
      <c s="27">
        <f>ROUND(ROUND(H38,2)*ROUND(G38,3),2)</f>
      </c>
      <c r="O38">
        <f>(I38*21)/100</f>
      </c>
      <c t="s">
        <v>13</v>
      </c>
    </row>
    <row r="39" spans="1:5" ht="12.75">
      <c r="A39" s="28" t="s">
        <v>40</v>
      </c>
      <c r="E39" s="29" t="s">
        <v>37</v>
      </c>
    </row>
    <row r="40" spans="1:5" ht="63.75">
      <c r="A40" s="30" t="s">
        <v>42</v>
      </c>
      <c r="E40" s="31" t="s">
        <v>117</v>
      </c>
    </row>
    <row r="41" spans="1:5" ht="25.5">
      <c r="A41" t="s">
        <v>43</v>
      </c>
      <c r="E41" s="29" t="s">
        <v>118</v>
      </c>
    </row>
    <row r="42" spans="1:16" ht="12.75">
      <c r="A42" s="19" t="s">
        <v>35</v>
      </c>
      <c s="23" t="s">
        <v>30</v>
      </c>
      <c s="23" t="s">
        <v>119</v>
      </c>
      <c s="19" t="s">
        <v>37</v>
      </c>
      <c s="24" t="s">
        <v>120</v>
      </c>
      <c s="25" t="s">
        <v>121</v>
      </c>
      <c s="26">
        <v>10</v>
      </c>
      <c s="27">
        <v>0</v>
      </c>
      <c s="27">
        <f>ROUND(ROUND(H42,2)*ROUND(G42,3),2)</f>
      </c>
      <c r="O42">
        <f>(I42*21)/100</f>
      </c>
      <c t="s">
        <v>13</v>
      </c>
    </row>
    <row r="43" spans="1:5" ht="38.25">
      <c r="A43" s="28" t="s">
        <v>40</v>
      </c>
      <c r="E43" s="29" t="s">
        <v>122</v>
      </c>
    </row>
    <row r="44" spans="1:5" ht="12.75">
      <c r="A44" s="30" t="s">
        <v>42</v>
      </c>
      <c r="E44" s="31" t="s">
        <v>123</v>
      </c>
    </row>
    <row r="45" spans="1:5" ht="38.25">
      <c r="A45" t="s">
        <v>43</v>
      </c>
      <c r="E45" s="29" t="s">
        <v>124</v>
      </c>
    </row>
    <row r="46" spans="1:16" ht="12.75">
      <c r="A46" s="19" t="s">
        <v>35</v>
      </c>
      <c s="23" t="s">
        <v>32</v>
      </c>
      <c s="23" t="s">
        <v>125</v>
      </c>
      <c s="19" t="s">
        <v>19</v>
      </c>
      <c s="24" t="s">
        <v>126</v>
      </c>
      <c s="25" t="s">
        <v>103</v>
      </c>
      <c s="26">
        <v>215</v>
      </c>
      <c s="27">
        <v>0</v>
      </c>
      <c s="27">
        <f>ROUND(ROUND(H46,2)*ROUND(G46,3),2)</f>
      </c>
      <c r="O46">
        <f>(I46*21)/100</f>
      </c>
      <c t="s">
        <v>13</v>
      </c>
    </row>
    <row r="47" spans="1:5" ht="25.5">
      <c r="A47" s="28" t="s">
        <v>40</v>
      </c>
      <c r="E47" s="29" t="s">
        <v>127</v>
      </c>
    </row>
    <row r="48" spans="1:5" ht="38.25">
      <c r="A48" s="30" t="s">
        <v>42</v>
      </c>
      <c r="E48" s="31" t="s">
        <v>128</v>
      </c>
    </row>
    <row r="49" spans="1:5" ht="369.75">
      <c r="A49" t="s">
        <v>43</v>
      </c>
      <c r="E49" s="29" t="s">
        <v>129</v>
      </c>
    </row>
    <row r="50" spans="1:16" ht="12.75">
      <c r="A50" s="19" t="s">
        <v>35</v>
      </c>
      <c s="23" t="s">
        <v>81</v>
      </c>
      <c s="23" t="s">
        <v>125</v>
      </c>
      <c s="19" t="s">
        <v>13</v>
      </c>
      <c s="24" t="s">
        <v>126</v>
      </c>
      <c s="25" t="s">
        <v>103</v>
      </c>
      <c s="26">
        <v>612</v>
      </c>
      <c s="27">
        <v>0</v>
      </c>
      <c s="27">
        <f>ROUND(ROUND(H50,2)*ROUND(G50,3),2)</f>
      </c>
      <c r="O50">
        <f>(I50*21)/100</f>
      </c>
      <c t="s">
        <v>13</v>
      </c>
    </row>
    <row r="51" spans="1:5" ht="63.75">
      <c r="A51" s="28" t="s">
        <v>40</v>
      </c>
      <c r="E51" s="29" t="s">
        <v>130</v>
      </c>
    </row>
    <row r="52" spans="1:5" ht="12.75">
      <c r="A52" s="30" t="s">
        <v>42</v>
      </c>
      <c r="E52" s="31" t="s">
        <v>131</v>
      </c>
    </row>
    <row r="53" spans="1:5" ht="369.75">
      <c r="A53" t="s">
        <v>43</v>
      </c>
      <c r="E53" s="29" t="s">
        <v>129</v>
      </c>
    </row>
    <row r="54" spans="1:16" ht="12.75">
      <c r="A54" s="19" t="s">
        <v>35</v>
      </c>
      <c s="23" t="s">
        <v>132</v>
      </c>
      <c s="23" t="s">
        <v>133</v>
      </c>
      <c s="19" t="s">
        <v>37</v>
      </c>
      <c s="24" t="s">
        <v>134</v>
      </c>
      <c s="25" t="s">
        <v>103</v>
      </c>
      <c s="26">
        <v>22</v>
      </c>
      <c s="27">
        <v>0</v>
      </c>
      <c s="27">
        <f>ROUND(ROUND(H54,2)*ROUND(G54,3),2)</f>
      </c>
      <c r="O54">
        <f>(I54*21)/100</f>
      </c>
      <c t="s">
        <v>13</v>
      </c>
    </row>
    <row r="55" spans="1:5" ht="25.5">
      <c r="A55" s="28" t="s">
        <v>40</v>
      </c>
      <c r="E55" s="29" t="s">
        <v>135</v>
      </c>
    </row>
    <row r="56" spans="1:5" ht="12.75">
      <c r="A56" s="30" t="s">
        <v>42</v>
      </c>
      <c r="E56" s="31" t="s">
        <v>136</v>
      </c>
    </row>
    <row r="57" spans="1:5" ht="306">
      <c r="A57" t="s">
        <v>43</v>
      </c>
      <c r="E57" s="29" t="s">
        <v>137</v>
      </c>
    </row>
    <row r="58" spans="1:16" ht="12.75">
      <c r="A58" s="19" t="s">
        <v>35</v>
      </c>
      <c s="23" t="s">
        <v>138</v>
      </c>
      <c s="23" t="s">
        <v>139</v>
      </c>
      <c s="19" t="s">
        <v>37</v>
      </c>
      <c s="24" t="s">
        <v>140</v>
      </c>
      <c s="25" t="s">
        <v>103</v>
      </c>
      <c s="26">
        <v>166.5</v>
      </c>
      <c s="27">
        <v>0</v>
      </c>
      <c s="27">
        <f>ROUND(ROUND(H58,2)*ROUND(G58,3),2)</f>
      </c>
      <c r="O58">
        <f>(I58*21)/100</f>
      </c>
      <c t="s">
        <v>13</v>
      </c>
    </row>
    <row r="59" spans="1:5" ht="25.5">
      <c r="A59" s="28" t="s">
        <v>40</v>
      </c>
      <c r="E59" s="29" t="s">
        <v>141</v>
      </c>
    </row>
    <row r="60" spans="1:5" ht="12.75">
      <c r="A60" s="30" t="s">
        <v>42</v>
      </c>
      <c r="E60" s="31" t="s">
        <v>142</v>
      </c>
    </row>
    <row r="61" spans="1:5" ht="63.75">
      <c r="A61" t="s">
        <v>43</v>
      </c>
      <c r="E61" s="29" t="s">
        <v>143</v>
      </c>
    </row>
    <row r="62" spans="1:16" ht="12.75">
      <c r="A62" s="19" t="s">
        <v>35</v>
      </c>
      <c s="23" t="s">
        <v>144</v>
      </c>
      <c s="23" t="s">
        <v>145</v>
      </c>
      <c s="19" t="s">
        <v>37</v>
      </c>
      <c s="24" t="s">
        <v>146</v>
      </c>
      <c s="25" t="s">
        <v>116</v>
      </c>
      <c s="26">
        <v>311</v>
      </c>
      <c s="27">
        <v>0</v>
      </c>
      <c s="27">
        <f>ROUND(ROUND(H62,2)*ROUND(G62,3),2)</f>
      </c>
      <c r="O62">
        <f>(I62*21)/100</f>
      </c>
      <c t="s">
        <v>13</v>
      </c>
    </row>
    <row r="63" spans="1:5" ht="12.75">
      <c r="A63" s="28" t="s">
        <v>40</v>
      </c>
      <c r="E63" s="29" t="s">
        <v>37</v>
      </c>
    </row>
    <row r="64" spans="1:5" ht="12.75">
      <c r="A64" s="30" t="s">
        <v>42</v>
      </c>
      <c r="E64" s="31" t="s">
        <v>147</v>
      </c>
    </row>
    <row r="65" spans="1:5" ht="63.75">
      <c r="A65" t="s">
        <v>43</v>
      </c>
      <c r="E65" s="29" t="s">
        <v>143</v>
      </c>
    </row>
    <row r="66" spans="1:16" ht="12.75">
      <c r="A66" s="19" t="s">
        <v>35</v>
      </c>
      <c s="23" t="s">
        <v>148</v>
      </c>
      <c s="23" t="s">
        <v>149</v>
      </c>
      <c s="19" t="s">
        <v>37</v>
      </c>
      <c s="24" t="s">
        <v>150</v>
      </c>
      <c s="25" t="s">
        <v>78</v>
      </c>
      <c s="26">
        <v>2</v>
      </c>
      <c s="27">
        <v>0</v>
      </c>
      <c s="27">
        <f>ROUND(ROUND(H66,2)*ROUND(G66,3),2)</f>
      </c>
      <c r="O66">
        <f>(I66*21)/100</f>
      </c>
      <c t="s">
        <v>13</v>
      </c>
    </row>
    <row r="67" spans="1:5" ht="38.25">
      <c r="A67" s="28" t="s">
        <v>40</v>
      </c>
      <c r="E67" s="29" t="s">
        <v>151</v>
      </c>
    </row>
    <row r="68" spans="1:5" ht="12.75">
      <c r="A68" s="30" t="s">
        <v>42</v>
      </c>
      <c r="E68" s="31" t="s">
        <v>152</v>
      </c>
    </row>
    <row r="69" spans="1:5" ht="63.75">
      <c r="A69" t="s">
        <v>43</v>
      </c>
      <c r="E69" s="29" t="s">
        <v>143</v>
      </c>
    </row>
    <row r="70" spans="1:16" ht="12.75">
      <c r="A70" s="19" t="s">
        <v>35</v>
      </c>
      <c s="23" t="s">
        <v>153</v>
      </c>
      <c s="23" t="s">
        <v>154</v>
      </c>
      <c s="19" t="s">
        <v>37</v>
      </c>
      <c s="24" t="s">
        <v>155</v>
      </c>
      <c s="25" t="s">
        <v>116</v>
      </c>
      <c s="26">
        <v>8.4</v>
      </c>
      <c s="27">
        <v>0</v>
      </c>
      <c s="27">
        <f>ROUND(ROUND(H70,2)*ROUND(G70,3),2)</f>
      </c>
      <c r="O70">
        <f>(I70*21)/100</f>
      </c>
      <c t="s">
        <v>13</v>
      </c>
    </row>
    <row r="71" spans="1:5" ht="38.25">
      <c r="A71" s="28" t="s">
        <v>40</v>
      </c>
      <c r="E71" s="29" t="s">
        <v>156</v>
      </c>
    </row>
    <row r="72" spans="1:5" ht="12.75">
      <c r="A72" s="30" t="s">
        <v>42</v>
      </c>
      <c r="E72" s="31" t="s">
        <v>157</v>
      </c>
    </row>
    <row r="73" spans="1:5" ht="63.75">
      <c r="A73" t="s">
        <v>43</v>
      </c>
      <c r="E73" s="29" t="s">
        <v>143</v>
      </c>
    </row>
    <row r="74" spans="1:16" ht="12.75">
      <c r="A74" s="19" t="s">
        <v>35</v>
      </c>
      <c s="23" t="s">
        <v>158</v>
      </c>
      <c s="23" t="s">
        <v>159</v>
      </c>
      <c s="19" t="s">
        <v>37</v>
      </c>
      <c s="24" t="s">
        <v>160</v>
      </c>
      <c s="25" t="s">
        <v>116</v>
      </c>
      <c s="26">
        <v>170</v>
      </c>
      <c s="27">
        <v>0</v>
      </c>
      <c s="27">
        <f>ROUND(ROUND(H74,2)*ROUND(G74,3),2)</f>
      </c>
      <c r="O74">
        <f>(I74*21)/100</f>
      </c>
      <c t="s">
        <v>13</v>
      </c>
    </row>
    <row r="75" spans="1:5" ht="38.25">
      <c r="A75" s="28" t="s">
        <v>40</v>
      </c>
      <c r="E75" s="29" t="s">
        <v>161</v>
      </c>
    </row>
    <row r="76" spans="1:5" ht="12.75">
      <c r="A76" s="30" t="s">
        <v>42</v>
      </c>
      <c r="E76" s="31" t="s">
        <v>162</v>
      </c>
    </row>
    <row r="77" spans="1:5" ht="63.75">
      <c r="A77" t="s">
        <v>43</v>
      </c>
      <c r="E77" s="29" t="s">
        <v>143</v>
      </c>
    </row>
    <row r="78" spans="1:16" ht="12.75">
      <c r="A78" s="19" t="s">
        <v>35</v>
      </c>
      <c s="23" t="s">
        <v>163</v>
      </c>
      <c s="23" t="s">
        <v>164</v>
      </c>
      <c s="19" t="s">
        <v>37</v>
      </c>
      <c s="24" t="s">
        <v>165</v>
      </c>
      <c s="25" t="s">
        <v>116</v>
      </c>
      <c s="26">
        <v>25.6</v>
      </c>
      <c s="27">
        <v>0</v>
      </c>
      <c s="27">
        <f>ROUND(ROUND(H78,2)*ROUND(G78,3),2)</f>
      </c>
      <c r="O78">
        <f>(I78*21)/100</f>
      </c>
      <c t="s">
        <v>13</v>
      </c>
    </row>
    <row r="79" spans="1:5" ht="38.25">
      <c r="A79" s="28" t="s">
        <v>40</v>
      </c>
      <c r="E79" s="29" t="s">
        <v>156</v>
      </c>
    </row>
    <row r="80" spans="1:5" ht="12.75">
      <c r="A80" s="30" t="s">
        <v>42</v>
      </c>
      <c r="E80" s="31" t="s">
        <v>166</v>
      </c>
    </row>
    <row r="81" spans="1:5" ht="63.75">
      <c r="A81" t="s">
        <v>43</v>
      </c>
      <c r="E81" s="29" t="s">
        <v>143</v>
      </c>
    </row>
    <row r="82" spans="1:16" ht="12.75">
      <c r="A82" s="19" t="s">
        <v>35</v>
      </c>
      <c s="23" t="s">
        <v>167</v>
      </c>
      <c s="23" t="s">
        <v>168</v>
      </c>
      <c s="19" t="s">
        <v>37</v>
      </c>
      <c s="24" t="s">
        <v>169</v>
      </c>
      <c s="25" t="s">
        <v>103</v>
      </c>
      <c s="26">
        <v>22</v>
      </c>
      <c s="27">
        <v>0</v>
      </c>
      <c s="27">
        <f>ROUND(ROUND(H82,2)*ROUND(G82,3),2)</f>
      </c>
      <c r="O82">
        <f>(I82*21)/100</f>
      </c>
      <c t="s">
        <v>13</v>
      </c>
    </row>
    <row r="83" spans="1:5" ht="38.25">
      <c r="A83" s="28" t="s">
        <v>40</v>
      </c>
      <c r="E83" s="29" t="s">
        <v>170</v>
      </c>
    </row>
    <row r="84" spans="1:5" ht="12.75">
      <c r="A84" s="30" t="s">
        <v>42</v>
      </c>
      <c r="E84" s="31" t="s">
        <v>171</v>
      </c>
    </row>
    <row r="85" spans="1:5" ht="318.75">
      <c r="A85" t="s">
        <v>43</v>
      </c>
      <c r="E85" s="29" t="s">
        <v>172</v>
      </c>
    </row>
    <row r="86" spans="1:16" ht="12.75">
      <c r="A86" s="19" t="s">
        <v>35</v>
      </c>
      <c s="23" t="s">
        <v>173</v>
      </c>
      <c s="23" t="s">
        <v>174</v>
      </c>
      <c s="19" t="s">
        <v>19</v>
      </c>
      <c s="24" t="s">
        <v>175</v>
      </c>
      <c s="25" t="s">
        <v>103</v>
      </c>
      <c s="26">
        <v>107.5</v>
      </c>
      <c s="27">
        <v>0</v>
      </c>
      <c s="27">
        <f>ROUND(ROUND(H86,2)*ROUND(G86,3),2)</f>
      </c>
      <c r="O86">
        <f>(I86*21)/100</f>
      </c>
      <c t="s">
        <v>13</v>
      </c>
    </row>
    <row r="87" spans="1:5" ht="12.75">
      <c r="A87" s="28" t="s">
        <v>40</v>
      </c>
      <c r="E87" s="29" t="s">
        <v>37</v>
      </c>
    </row>
    <row r="88" spans="1:5" ht="38.25">
      <c r="A88" s="30" t="s">
        <v>42</v>
      </c>
      <c r="E88" s="31" t="s">
        <v>176</v>
      </c>
    </row>
    <row r="89" spans="1:5" ht="191.25">
      <c r="A89" t="s">
        <v>43</v>
      </c>
      <c r="E89" s="29" t="s">
        <v>177</v>
      </c>
    </row>
    <row r="90" spans="1:16" ht="12.75">
      <c r="A90" s="19" t="s">
        <v>35</v>
      </c>
      <c s="23" t="s">
        <v>178</v>
      </c>
      <c s="23" t="s">
        <v>174</v>
      </c>
      <c s="19" t="s">
        <v>13</v>
      </c>
      <c s="24" t="s">
        <v>175</v>
      </c>
      <c s="25" t="s">
        <v>103</v>
      </c>
      <c s="26">
        <v>612</v>
      </c>
      <c s="27">
        <v>0</v>
      </c>
      <c s="27">
        <f>ROUND(ROUND(H90,2)*ROUND(G90,3),2)</f>
      </c>
      <c r="O90">
        <f>(I90*21)/100</f>
      </c>
      <c t="s">
        <v>13</v>
      </c>
    </row>
    <row r="91" spans="1:5" ht="12.75">
      <c r="A91" s="28" t="s">
        <v>40</v>
      </c>
      <c r="E91" s="29" t="s">
        <v>37</v>
      </c>
    </row>
    <row r="92" spans="1:5" ht="12.75">
      <c r="A92" s="30" t="s">
        <v>42</v>
      </c>
      <c r="E92" s="31" t="s">
        <v>179</v>
      </c>
    </row>
    <row r="93" spans="1:5" ht="191.25">
      <c r="A93" t="s">
        <v>43</v>
      </c>
      <c r="E93" s="29" t="s">
        <v>177</v>
      </c>
    </row>
    <row r="94" spans="1:16" ht="12.75">
      <c r="A94" s="19" t="s">
        <v>35</v>
      </c>
      <c s="23" t="s">
        <v>180</v>
      </c>
      <c s="23" t="s">
        <v>181</v>
      </c>
      <c s="19" t="s">
        <v>37</v>
      </c>
      <c s="24" t="s">
        <v>182</v>
      </c>
      <c s="25" t="s">
        <v>103</v>
      </c>
      <c s="26">
        <v>22</v>
      </c>
      <c s="27">
        <v>0</v>
      </c>
      <c s="27">
        <f>ROUND(ROUND(H94,2)*ROUND(G94,3),2)</f>
      </c>
      <c r="O94">
        <f>(I94*21)/100</f>
      </c>
      <c t="s">
        <v>13</v>
      </c>
    </row>
    <row r="95" spans="1:5" ht="12.75">
      <c r="A95" s="28" t="s">
        <v>40</v>
      </c>
      <c r="E95" s="29" t="s">
        <v>183</v>
      </c>
    </row>
    <row r="96" spans="1:5" ht="12.75">
      <c r="A96" s="30" t="s">
        <v>42</v>
      </c>
      <c r="E96" s="31" t="s">
        <v>184</v>
      </c>
    </row>
    <row r="97" spans="1:5" ht="229.5">
      <c r="A97" t="s">
        <v>43</v>
      </c>
      <c r="E97" s="29" t="s">
        <v>185</v>
      </c>
    </row>
    <row r="98" spans="1:18" ht="12.75" customHeight="1">
      <c r="A98" s="5" t="s">
        <v>33</v>
      </c>
      <c s="5"/>
      <c s="35" t="s">
        <v>13</v>
      </c>
      <c s="5"/>
      <c s="21" t="s">
        <v>186</v>
      </c>
      <c s="5"/>
      <c s="5"/>
      <c s="5"/>
      <c s="36">
        <f>0+Q98</f>
      </c>
      <c r="O98">
        <f>0+R98</f>
      </c>
      <c r="Q98">
        <f>0+I99</f>
      </c>
      <c>
        <f>0+O99</f>
      </c>
    </row>
    <row r="99" spans="1:16" ht="12.75">
      <c r="A99" s="19" t="s">
        <v>35</v>
      </c>
      <c s="23" t="s">
        <v>187</v>
      </c>
      <c s="23" t="s">
        <v>188</v>
      </c>
      <c s="19" t="s">
        <v>37</v>
      </c>
      <c s="24" t="s">
        <v>189</v>
      </c>
      <c s="25" t="s">
        <v>103</v>
      </c>
      <c s="26">
        <v>612</v>
      </c>
      <c s="27">
        <v>0</v>
      </c>
      <c s="27">
        <f>ROUND(ROUND(H99,2)*ROUND(G99,3),2)</f>
      </c>
      <c r="O99">
        <f>(I99*21)/100</f>
      </c>
      <c t="s">
        <v>13</v>
      </c>
    </row>
    <row r="100" spans="1:5" ht="38.25">
      <c r="A100" s="28" t="s">
        <v>40</v>
      </c>
      <c r="E100" s="29" t="s">
        <v>190</v>
      </c>
    </row>
    <row r="101" spans="1:5" ht="12.75">
      <c r="A101" s="30" t="s">
        <v>42</v>
      </c>
      <c r="E101" s="31" t="s">
        <v>131</v>
      </c>
    </row>
    <row r="102" spans="1:5" ht="38.25">
      <c r="A102" t="s">
        <v>43</v>
      </c>
      <c r="E102" s="29" t="s">
        <v>191</v>
      </c>
    </row>
    <row r="103" spans="1:18" ht="12.75" customHeight="1">
      <c r="A103" s="5" t="s">
        <v>33</v>
      </c>
      <c s="5"/>
      <c s="35" t="s">
        <v>25</v>
      </c>
      <c s="5"/>
      <c s="21" t="s">
        <v>87</v>
      </c>
      <c s="5"/>
      <c s="5"/>
      <c s="5"/>
      <c s="36">
        <f>0+Q103</f>
      </c>
      <c r="O103">
        <f>0+R103</f>
      </c>
      <c r="Q103">
        <f>0+I104+I108+I112+I116+I120+I124+I128+I132</f>
      </c>
      <c>
        <f>0+O104+O108+O112+O116+O120+O124+O128+O132</f>
      </c>
    </row>
    <row r="104" spans="1:16" ht="12.75">
      <c r="A104" s="19" t="s">
        <v>35</v>
      </c>
      <c s="23" t="s">
        <v>192</v>
      </c>
      <c s="23" t="s">
        <v>193</v>
      </c>
      <c s="19" t="s">
        <v>37</v>
      </c>
      <c s="24" t="s">
        <v>194</v>
      </c>
      <c s="25" t="s">
        <v>195</v>
      </c>
      <c s="26">
        <v>370</v>
      </c>
      <c s="27">
        <v>0</v>
      </c>
      <c s="27">
        <f>ROUND(ROUND(H104,2)*ROUND(G104,3),2)</f>
      </c>
      <c r="O104">
        <f>(I104*21)/100</f>
      </c>
      <c t="s">
        <v>13</v>
      </c>
    </row>
    <row r="105" spans="1:5" ht="12.75">
      <c r="A105" s="28" t="s">
        <v>40</v>
      </c>
      <c r="E105" s="29" t="s">
        <v>37</v>
      </c>
    </row>
    <row r="106" spans="1:5" ht="12.75">
      <c r="A106" s="30" t="s">
        <v>42</v>
      </c>
      <c r="E106" s="31" t="s">
        <v>196</v>
      </c>
    </row>
    <row r="107" spans="1:5" ht="51">
      <c r="A107" t="s">
        <v>43</v>
      </c>
      <c r="E107" s="29" t="s">
        <v>197</v>
      </c>
    </row>
    <row r="108" spans="1:16" ht="12.75">
      <c r="A108" s="19" t="s">
        <v>35</v>
      </c>
      <c s="23" t="s">
        <v>198</v>
      </c>
      <c s="23" t="s">
        <v>199</v>
      </c>
      <c s="19" t="s">
        <v>37</v>
      </c>
      <c s="24" t="s">
        <v>200</v>
      </c>
      <c s="25" t="s">
        <v>195</v>
      </c>
      <c s="26">
        <v>370</v>
      </c>
      <c s="27">
        <v>0</v>
      </c>
      <c s="27">
        <f>ROUND(ROUND(H108,2)*ROUND(G108,3),2)</f>
      </c>
      <c r="O108">
        <f>(I108*21)/100</f>
      </c>
      <c t="s">
        <v>13</v>
      </c>
    </row>
    <row r="109" spans="1:5" ht="12.75">
      <c r="A109" s="28" t="s">
        <v>40</v>
      </c>
      <c r="E109" s="29" t="s">
        <v>37</v>
      </c>
    </row>
    <row r="110" spans="1:5" ht="12.75">
      <c r="A110" s="30" t="s">
        <v>42</v>
      </c>
      <c r="E110" s="31" t="s">
        <v>201</v>
      </c>
    </row>
    <row r="111" spans="1:5" ht="102">
      <c r="A111" t="s">
        <v>43</v>
      </c>
      <c r="E111" s="29" t="s">
        <v>202</v>
      </c>
    </row>
    <row r="112" spans="1:16" ht="12.75">
      <c r="A112" s="19" t="s">
        <v>35</v>
      </c>
      <c s="23" t="s">
        <v>203</v>
      </c>
      <c s="23" t="s">
        <v>204</v>
      </c>
      <c s="19" t="s">
        <v>37</v>
      </c>
      <c s="24" t="s">
        <v>205</v>
      </c>
      <c s="25" t="s">
        <v>195</v>
      </c>
      <c s="26">
        <v>555</v>
      </c>
      <c s="27">
        <v>0</v>
      </c>
      <c s="27">
        <f>ROUND(ROUND(H112,2)*ROUND(G112,3),2)</f>
      </c>
      <c r="O112">
        <f>(I112*21)/100</f>
      </c>
      <c t="s">
        <v>13</v>
      </c>
    </row>
    <row r="113" spans="1:5" ht="25.5">
      <c r="A113" s="28" t="s">
        <v>40</v>
      </c>
      <c r="E113" s="29" t="s">
        <v>206</v>
      </c>
    </row>
    <row r="114" spans="1:5" ht="12.75">
      <c r="A114" s="30" t="s">
        <v>42</v>
      </c>
      <c r="E114" s="31" t="s">
        <v>207</v>
      </c>
    </row>
    <row r="115" spans="1:5" ht="102">
      <c r="A115" t="s">
        <v>43</v>
      </c>
      <c r="E115" s="29" t="s">
        <v>202</v>
      </c>
    </row>
    <row r="116" spans="1:16" ht="12.75">
      <c r="A116" s="19" t="s">
        <v>35</v>
      </c>
      <c s="23" t="s">
        <v>208</v>
      </c>
      <c s="23" t="s">
        <v>209</v>
      </c>
      <c s="19" t="s">
        <v>37</v>
      </c>
      <c s="24" t="s">
        <v>210</v>
      </c>
      <c s="25" t="s">
        <v>195</v>
      </c>
      <c s="26">
        <v>2346</v>
      </c>
      <c s="27">
        <v>0</v>
      </c>
      <c s="27">
        <f>ROUND(ROUND(H116,2)*ROUND(G116,3),2)</f>
      </c>
      <c r="O116">
        <f>(I116*21)/100</f>
      </c>
      <c t="s">
        <v>13</v>
      </c>
    </row>
    <row r="117" spans="1:5" ht="38.25">
      <c r="A117" s="28" t="s">
        <v>40</v>
      </c>
      <c r="E117" s="29" t="s">
        <v>211</v>
      </c>
    </row>
    <row r="118" spans="1:5" ht="12.75">
      <c r="A118" s="30" t="s">
        <v>42</v>
      </c>
      <c r="E118" s="31" t="s">
        <v>212</v>
      </c>
    </row>
    <row r="119" spans="1:5" ht="51">
      <c r="A119" t="s">
        <v>43</v>
      </c>
      <c r="E119" s="29" t="s">
        <v>213</v>
      </c>
    </row>
    <row r="120" spans="1:16" ht="12.75">
      <c r="A120" s="19" t="s">
        <v>35</v>
      </c>
      <c s="23" t="s">
        <v>214</v>
      </c>
      <c s="23" t="s">
        <v>215</v>
      </c>
      <c s="19" t="s">
        <v>37</v>
      </c>
      <c s="24" t="s">
        <v>216</v>
      </c>
      <c s="25" t="s">
        <v>195</v>
      </c>
      <c s="26">
        <v>10965</v>
      </c>
      <c s="27">
        <v>0</v>
      </c>
      <c s="27">
        <f>ROUND(ROUND(H120,2)*ROUND(G120,3),2)</f>
      </c>
      <c r="O120">
        <f>(I120*21)/100</f>
      </c>
      <c t="s">
        <v>13</v>
      </c>
    </row>
    <row r="121" spans="1:5" ht="25.5">
      <c r="A121" s="28" t="s">
        <v>40</v>
      </c>
      <c r="E121" s="29" t="s">
        <v>217</v>
      </c>
    </row>
    <row r="122" spans="1:5" ht="38.25">
      <c r="A122" s="30" t="s">
        <v>42</v>
      </c>
      <c r="E122" s="31" t="s">
        <v>218</v>
      </c>
    </row>
    <row r="123" spans="1:5" ht="51">
      <c r="A123" t="s">
        <v>43</v>
      </c>
      <c r="E123" s="29" t="s">
        <v>213</v>
      </c>
    </row>
    <row r="124" spans="1:16" ht="12.75">
      <c r="A124" s="19" t="s">
        <v>35</v>
      </c>
      <c s="23" t="s">
        <v>219</v>
      </c>
      <c s="23" t="s">
        <v>220</v>
      </c>
      <c s="19" t="s">
        <v>37</v>
      </c>
      <c s="24" t="s">
        <v>221</v>
      </c>
      <c s="25" t="s">
        <v>195</v>
      </c>
      <c s="26">
        <v>5100</v>
      </c>
      <c s="27">
        <v>0</v>
      </c>
      <c s="27">
        <f>ROUND(ROUND(H124,2)*ROUND(G124,3),2)</f>
      </c>
      <c r="O124">
        <f>(I124*21)/100</f>
      </c>
      <c t="s">
        <v>13</v>
      </c>
    </row>
    <row r="125" spans="1:5" ht="25.5">
      <c r="A125" s="28" t="s">
        <v>40</v>
      </c>
      <c r="E125" s="29" t="s">
        <v>222</v>
      </c>
    </row>
    <row r="126" spans="1:5" ht="12.75">
      <c r="A126" s="30" t="s">
        <v>42</v>
      </c>
      <c r="E126" s="31" t="s">
        <v>223</v>
      </c>
    </row>
    <row r="127" spans="1:5" ht="140.25">
      <c r="A127" t="s">
        <v>43</v>
      </c>
      <c r="E127" s="29" t="s">
        <v>224</v>
      </c>
    </row>
    <row r="128" spans="1:16" ht="12.75">
      <c r="A128" s="19" t="s">
        <v>35</v>
      </c>
      <c s="23" t="s">
        <v>225</v>
      </c>
      <c s="23" t="s">
        <v>226</v>
      </c>
      <c s="19" t="s">
        <v>37</v>
      </c>
      <c s="24" t="s">
        <v>227</v>
      </c>
      <c s="25" t="s">
        <v>195</v>
      </c>
      <c s="26">
        <v>5355</v>
      </c>
      <c s="27">
        <v>0</v>
      </c>
      <c s="27">
        <f>ROUND(ROUND(H128,2)*ROUND(G128,3),2)</f>
      </c>
      <c r="O128">
        <f>(I128*21)/100</f>
      </c>
      <c t="s">
        <v>13</v>
      </c>
    </row>
    <row r="129" spans="1:5" ht="25.5">
      <c r="A129" s="28" t="s">
        <v>40</v>
      </c>
      <c r="E129" s="29" t="s">
        <v>228</v>
      </c>
    </row>
    <row r="130" spans="1:5" ht="12.75">
      <c r="A130" s="30" t="s">
        <v>42</v>
      </c>
      <c r="E130" s="31" t="s">
        <v>229</v>
      </c>
    </row>
    <row r="131" spans="1:5" ht="140.25">
      <c r="A131" t="s">
        <v>43</v>
      </c>
      <c r="E131" s="29" t="s">
        <v>224</v>
      </c>
    </row>
    <row r="132" spans="1:16" ht="12.75">
      <c r="A132" s="19" t="s">
        <v>35</v>
      </c>
      <c s="23" t="s">
        <v>230</v>
      </c>
      <c s="23" t="s">
        <v>231</v>
      </c>
      <c s="19" t="s">
        <v>37</v>
      </c>
      <c s="24" t="s">
        <v>232</v>
      </c>
      <c s="25" t="s">
        <v>195</v>
      </c>
      <c s="26">
        <v>2244</v>
      </c>
      <c s="27">
        <v>0</v>
      </c>
      <c s="27">
        <f>ROUND(ROUND(H132,2)*ROUND(G132,3),2)</f>
      </c>
      <c r="O132">
        <f>(I132*21)/100</f>
      </c>
      <c t="s">
        <v>13</v>
      </c>
    </row>
    <row r="133" spans="1:5" ht="38.25">
      <c r="A133" s="28" t="s">
        <v>40</v>
      </c>
      <c r="E133" s="29" t="s">
        <v>233</v>
      </c>
    </row>
    <row r="134" spans="1:5" ht="12.75">
      <c r="A134" s="30" t="s">
        <v>42</v>
      </c>
      <c r="E134" s="31" t="s">
        <v>234</v>
      </c>
    </row>
    <row r="135" spans="1:5" ht="140.25">
      <c r="A135" t="s">
        <v>43</v>
      </c>
      <c r="E135" s="29" t="s">
        <v>224</v>
      </c>
    </row>
    <row r="136" spans="1:18" ht="12.75" customHeight="1">
      <c r="A136" s="5" t="s">
        <v>33</v>
      </c>
      <c s="5"/>
      <c s="35" t="s">
        <v>67</v>
      </c>
      <c s="5"/>
      <c s="21" t="s">
        <v>235</v>
      </c>
      <c s="5"/>
      <c s="5"/>
      <c s="5"/>
      <c s="36">
        <f>0+Q136</f>
      </c>
      <c r="O136">
        <f>0+R136</f>
      </c>
      <c r="Q136">
        <f>0+I137</f>
      </c>
      <c>
        <f>0+O137</f>
      </c>
    </row>
    <row r="137" spans="1:16" ht="12.75">
      <c r="A137" s="19" t="s">
        <v>35</v>
      </c>
      <c s="23" t="s">
        <v>236</v>
      </c>
      <c s="23" t="s">
        <v>237</v>
      </c>
      <c s="19" t="s">
        <v>37</v>
      </c>
      <c s="24" t="s">
        <v>238</v>
      </c>
      <c s="25" t="s">
        <v>78</v>
      </c>
      <c s="26">
        <v>5</v>
      </c>
      <c s="27">
        <v>0</v>
      </c>
      <c s="27">
        <f>ROUND(ROUND(H137,2)*ROUND(G137,3),2)</f>
      </c>
      <c r="O137">
        <f>(I137*21)/100</f>
      </c>
      <c t="s">
        <v>13</v>
      </c>
    </row>
    <row r="138" spans="1:5" ht="12.75">
      <c r="A138" s="28" t="s">
        <v>40</v>
      </c>
      <c r="E138" s="29" t="s">
        <v>37</v>
      </c>
    </row>
    <row r="139" spans="1:5" ht="12.75">
      <c r="A139" s="30" t="s">
        <v>42</v>
      </c>
      <c r="E139" s="31" t="s">
        <v>239</v>
      </c>
    </row>
    <row r="140" spans="1:5" ht="76.5">
      <c r="A140" t="s">
        <v>43</v>
      </c>
      <c r="E140" s="29" t="s">
        <v>240</v>
      </c>
    </row>
    <row r="141" spans="1:18" ht="12.75" customHeight="1">
      <c r="A141" s="5" t="s">
        <v>33</v>
      </c>
      <c s="5"/>
      <c s="35" t="s">
        <v>30</v>
      </c>
      <c s="5"/>
      <c s="21" t="s">
        <v>241</v>
      </c>
      <c s="5"/>
      <c s="5"/>
      <c s="5"/>
      <c s="36">
        <f>0+Q141</f>
      </c>
      <c r="O141">
        <f>0+R141</f>
      </c>
      <c r="Q141">
        <f>0+I142+I146+I150+I154+I158+I162+I166+I170+I174+I178+I182+I186+I190+I194+I198</f>
      </c>
      <c>
        <f>0+O142+O146+O150+O154+O158+O162+O166+O170+O174+O178+O182+O186+O190+O194+O198</f>
      </c>
    </row>
    <row r="142" spans="1:16" ht="12.75">
      <c r="A142" s="19" t="s">
        <v>35</v>
      </c>
      <c s="23" t="s">
        <v>242</v>
      </c>
      <c s="23" t="s">
        <v>243</v>
      </c>
      <c s="19" t="s">
        <v>244</v>
      </c>
      <c s="24" t="s">
        <v>245</v>
      </c>
      <c s="25" t="s">
        <v>116</v>
      </c>
      <c s="26">
        <v>553</v>
      </c>
      <c s="27">
        <v>0</v>
      </c>
      <c s="27">
        <f>ROUND(ROUND(H142,2)*ROUND(G142,3),2)</f>
      </c>
      <c r="O142">
        <f>(I142*21)/100</f>
      </c>
      <c t="s">
        <v>13</v>
      </c>
    </row>
    <row r="143" spans="1:5" ht="12.75">
      <c r="A143" s="28" t="s">
        <v>40</v>
      </c>
      <c r="E143" s="29" t="s">
        <v>37</v>
      </c>
    </row>
    <row r="144" spans="1:5" ht="12.75">
      <c r="A144" s="30" t="s">
        <v>42</v>
      </c>
      <c r="E144" s="31" t="s">
        <v>246</v>
      </c>
    </row>
    <row r="145" spans="1:5" ht="25.5">
      <c r="A145" t="s">
        <v>43</v>
      </c>
      <c r="E145" s="29" t="s">
        <v>247</v>
      </c>
    </row>
    <row r="146" spans="1:16" ht="12.75">
      <c r="A146" s="19" t="s">
        <v>35</v>
      </c>
      <c s="23" t="s">
        <v>248</v>
      </c>
      <c s="23" t="s">
        <v>249</v>
      </c>
      <c s="19" t="s">
        <v>37</v>
      </c>
      <c s="24" t="s">
        <v>250</v>
      </c>
      <c s="25" t="s">
        <v>78</v>
      </c>
      <c s="26">
        <v>1</v>
      </c>
      <c s="27">
        <v>0</v>
      </c>
      <c s="27">
        <f>ROUND(ROUND(H146,2)*ROUND(G146,3),2)</f>
      </c>
      <c r="O146">
        <f>(I146*21)/100</f>
      </c>
      <c t="s">
        <v>13</v>
      </c>
    </row>
    <row r="147" spans="1:5" ht="12.75">
      <c r="A147" s="28" t="s">
        <v>40</v>
      </c>
      <c r="E147" s="29" t="s">
        <v>37</v>
      </c>
    </row>
    <row r="148" spans="1:5" ht="12.75">
      <c r="A148" s="30" t="s">
        <v>42</v>
      </c>
      <c r="E148" s="31" t="s">
        <v>251</v>
      </c>
    </row>
    <row r="149" spans="1:5" ht="63.75">
      <c r="A149" t="s">
        <v>43</v>
      </c>
      <c r="E149" s="29" t="s">
        <v>252</v>
      </c>
    </row>
    <row r="150" spans="1:16" ht="25.5">
      <c r="A150" s="19" t="s">
        <v>35</v>
      </c>
      <c s="23" t="s">
        <v>253</v>
      </c>
      <c s="23" t="s">
        <v>254</v>
      </c>
      <c s="19" t="s">
        <v>37</v>
      </c>
      <c s="24" t="s">
        <v>255</v>
      </c>
      <c s="25" t="s">
        <v>78</v>
      </c>
      <c s="26">
        <v>6</v>
      </c>
      <c s="27">
        <v>0</v>
      </c>
      <c s="27">
        <f>ROUND(ROUND(H150,2)*ROUND(G150,3),2)</f>
      </c>
      <c r="O150">
        <f>(I150*21)/100</f>
      </c>
      <c t="s">
        <v>13</v>
      </c>
    </row>
    <row r="151" spans="1:5" ht="25.5">
      <c r="A151" s="28" t="s">
        <v>40</v>
      </c>
      <c r="E151" s="29" t="s">
        <v>256</v>
      </c>
    </row>
    <row r="152" spans="1:5" ht="102">
      <c r="A152" s="30" t="s">
        <v>42</v>
      </c>
      <c r="E152" s="31" t="s">
        <v>257</v>
      </c>
    </row>
    <row r="153" spans="1:5" ht="25.5">
      <c r="A153" t="s">
        <v>43</v>
      </c>
      <c r="E153" s="29" t="s">
        <v>258</v>
      </c>
    </row>
    <row r="154" spans="1:16" ht="12.75">
      <c r="A154" s="19" t="s">
        <v>35</v>
      </c>
      <c s="23" t="s">
        <v>259</v>
      </c>
      <c s="23" t="s">
        <v>260</v>
      </c>
      <c s="19" t="s">
        <v>37</v>
      </c>
      <c s="24" t="s">
        <v>261</v>
      </c>
      <c s="25" t="s">
        <v>78</v>
      </c>
      <c s="26">
        <v>7</v>
      </c>
      <c s="27">
        <v>0</v>
      </c>
      <c s="27">
        <f>ROUND(ROUND(H154,2)*ROUND(G154,3),2)</f>
      </c>
      <c r="O154">
        <f>(I154*21)/100</f>
      </c>
      <c t="s">
        <v>13</v>
      </c>
    </row>
    <row r="155" spans="1:5" ht="25.5">
      <c r="A155" s="28" t="s">
        <v>40</v>
      </c>
      <c r="E155" s="29" t="s">
        <v>262</v>
      </c>
    </row>
    <row r="156" spans="1:5" ht="114.75">
      <c r="A156" s="30" t="s">
        <v>42</v>
      </c>
      <c r="E156" s="31" t="s">
        <v>263</v>
      </c>
    </row>
    <row r="157" spans="1:5" ht="25.5">
      <c r="A157" t="s">
        <v>43</v>
      </c>
      <c r="E157" s="29" t="s">
        <v>264</v>
      </c>
    </row>
    <row r="158" spans="1:16" ht="25.5">
      <c r="A158" s="19" t="s">
        <v>35</v>
      </c>
      <c s="23" t="s">
        <v>265</v>
      </c>
      <c s="23" t="s">
        <v>266</v>
      </c>
      <c s="19" t="s">
        <v>37</v>
      </c>
      <c s="24" t="s">
        <v>267</v>
      </c>
      <c s="25" t="s">
        <v>78</v>
      </c>
      <c s="26">
        <v>5</v>
      </c>
      <c s="27">
        <v>0</v>
      </c>
      <c s="27">
        <f>ROUND(ROUND(H158,2)*ROUND(G158,3),2)</f>
      </c>
      <c r="O158">
        <f>(I158*21)/100</f>
      </c>
      <c t="s">
        <v>13</v>
      </c>
    </row>
    <row r="159" spans="1:5" ht="12.75">
      <c r="A159" s="28" t="s">
        <v>40</v>
      </c>
      <c r="E159" s="29" t="s">
        <v>37</v>
      </c>
    </row>
    <row r="160" spans="1:5" ht="76.5">
      <c r="A160" s="30" t="s">
        <v>42</v>
      </c>
      <c r="E160" s="31" t="s">
        <v>268</v>
      </c>
    </row>
    <row r="161" spans="1:5" ht="25.5">
      <c r="A161" t="s">
        <v>43</v>
      </c>
      <c r="E161" s="29" t="s">
        <v>269</v>
      </c>
    </row>
    <row r="162" spans="1:16" ht="12.75">
      <c r="A162" s="19" t="s">
        <v>35</v>
      </c>
      <c s="23" t="s">
        <v>270</v>
      </c>
      <c s="23" t="s">
        <v>271</v>
      </c>
      <c s="19" t="s">
        <v>37</v>
      </c>
      <c s="24" t="s">
        <v>272</v>
      </c>
      <c s="25" t="s">
        <v>78</v>
      </c>
      <c s="26">
        <v>5</v>
      </c>
      <c s="27">
        <v>0</v>
      </c>
      <c s="27">
        <f>ROUND(ROUND(H162,2)*ROUND(G162,3),2)</f>
      </c>
      <c r="O162">
        <f>(I162*21)/100</f>
      </c>
      <c t="s">
        <v>13</v>
      </c>
    </row>
    <row r="163" spans="1:5" ht="25.5">
      <c r="A163" s="28" t="s">
        <v>40</v>
      </c>
      <c r="E163" s="29" t="s">
        <v>262</v>
      </c>
    </row>
    <row r="164" spans="1:5" ht="76.5">
      <c r="A164" s="30" t="s">
        <v>42</v>
      </c>
      <c r="E164" s="31" t="s">
        <v>268</v>
      </c>
    </row>
    <row r="165" spans="1:5" ht="25.5">
      <c r="A165" t="s">
        <v>43</v>
      </c>
      <c r="E165" s="29" t="s">
        <v>264</v>
      </c>
    </row>
    <row r="166" spans="1:16" ht="25.5">
      <c r="A166" s="19" t="s">
        <v>35</v>
      </c>
      <c s="23" t="s">
        <v>273</v>
      </c>
      <c s="23" t="s">
        <v>274</v>
      </c>
      <c s="19" t="s">
        <v>37</v>
      </c>
      <c s="24" t="s">
        <v>275</v>
      </c>
      <c s="25" t="s">
        <v>195</v>
      </c>
      <c s="26">
        <v>262.667</v>
      </c>
      <c s="27">
        <v>0</v>
      </c>
      <c s="27">
        <f>ROUND(ROUND(H166,2)*ROUND(G166,3),2)</f>
      </c>
      <c r="O166">
        <f>(I166*21)/100</f>
      </c>
      <c t="s">
        <v>13</v>
      </c>
    </row>
    <row r="167" spans="1:5" ht="12.75">
      <c r="A167" s="28" t="s">
        <v>40</v>
      </c>
      <c r="E167" s="29" t="s">
        <v>276</v>
      </c>
    </row>
    <row r="168" spans="1:5" ht="51">
      <c r="A168" s="30" t="s">
        <v>42</v>
      </c>
      <c r="E168" s="31" t="s">
        <v>277</v>
      </c>
    </row>
    <row r="169" spans="1:5" ht="38.25">
      <c r="A169" t="s">
        <v>43</v>
      </c>
      <c r="E169" s="29" t="s">
        <v>278</v>
      </c>
    </row>
    <row r="170" spans="1:16" ht="25.5">
      <c r="A170" s="19" t="s">
        <v>35</v>
      </c>
      <c s="23" t="s">
        <v>279</v>
      </c>
      <c s="23" t="s">
        <v>280</v>
      </c>
      <c s="19" t="s">
        <v>37</v>
      </c>
      <c s="24" t="s">
        <v>281</v>
      </c>
      <c s="25" t="s">
        <v>195</v>
      </c>
      <c s="26">
        <v>262.667</v>
      </c>
      <c s="27">
        <v>0</v>
      </c>
      <c s="27">
        <f>ROUND(ROUND(H170,2)*ROUND(G170,3),2)</f>
      </c>
      <c r="O170">
        <f>(I170*21)/100</f>
      </c>
      <c t="s">
        <v>13</v>
      </c>
    </row>
    <row r="171" spans="1:5" ht="12.75">
      <c r="A171" s="28" t="s">
        <v>40</v>
      </c>
      <c r="E171" s="29" t="s">
        <v>276</v>
      </c>
    </row>
    <row r="172" spans="1:5" ht="51">
      <c r="A172" s="30" t="s">
        <v>42</v>
      </c>
      <c r="E172" s="31" t="s">
        <v>277</v>
      </c>
    </row>
    <row r="173" spans="1:5" ht="38.25">
      <c r="A173" t="s">
        <v>43</v>
      </c>
      <c r="E173" s="29" t="s">
        <v>278</v>
      </c>
    </row>
    <row r="174" spans="1:16" ht="12.75">
      <c r="A174" s="19" t="s">
        <v>35</v>
      </c>
      <c s="23" t="s">
        <v>282</v>
      </c>
      <c s="23" t="s">
        <v>283</v>
      </c>
      <c s="19" t="s">
        <v>37</v>
      </c>
      <c s="24" t="s">
        <v>284</v>
      </c>
      <c s="25" t="s">
        <v>116</v>
      </c>
      <c s="26">
        <v>15.5</v>
      </c>
      <c s="27">
        <v>0</v>
      </c>
      <c s="27">
        <f>ROUND(ROUND(H174,2)*ROUND(G174,3),2)</f>
      </c>
      <c r="O174">
        <f>(I174*21)/100</f>
      </c>
      <c t="s">
        <v>13</v>
      </c>
    </row>
    <row r="175" spans="1:5" ht="12.75">
      <c r="A175" s="28" t="s">
        <v>40</v>
      </c>
      <c r="E175" s="29" t="s">
        <v>37</v>
      </c>
    </row>
    <row r="176" spans="1:5" ht="12.75">
      <c r="A176" s="30" t="s">
        <v>42</v>
      </c>
      <c r="E176" s="31" t="s">
        <v>285</v>
      </c>
    </row>
    <row r="177" spans="1:5" ht="51">
      <c r="A177" t="s">
        <v>43</v>
      </c>
      <c r="E177" s="29" t="s">
        <v>286</v>
      </c>
    </row>
    <row r="178" spans="1:16" ht="12.75">
      <c r="A178" s="19" t="s">
        <v>35</v>
      </c>
      <c s="23" t="s">
        <v>287</v>
      </c>
      <c s="23" t="s">
        <v>288</v>
      </c>
      <c s="19" t="s">
        <v>37</v>
      </c>
      <c s="24" t="s">
        <v>289</v>
      </c>
      <c s="25" t="s">
        <v>116</v>
      </c>
      <c s="26">
        <v>66.3</v>
      </c>
      <c s="27">
        <v>0</v>
      </c>
      <c s="27">
        <f>ROUND(ROUND(H178,2)*ROUND(G178,3),2)</f>
      </c>
      <c r="O178">
        <f>(I178*21)/100</f>
      </c>
      <c t="s">
        <v>13</v>
      </c>
    </row>
    <row r="179" spans="1:5" ht="12.75">
      <c r="A179" s="28" t="s">
        <v>40</v>
      </c>
      <c r="E179" s="29" t="s">
        <v>290</v>
      </c>
    </row>
    <row r="180" spans="1:5" ht="38.25">
      <c r="A180" s="30" t="s">
        <v>42</v>
      </c>
      <c r="E180" s="31" t="s">
        <v>291</v>
      </c>
    </row>
    <row r="181" spans="1:5" ht="25.5">
      <c r="A181" t="s">
        <v>43</v>
      </c>
      <c r="E181" s="29" t="s">
        <v>292</v>
      </c>
    </row>
    <row r="182" spans="1:16" ht="12.75">
      <c r="A182" s="19" t="s">
        <v>35</v>
      </c>
      <c s="23" t="s">
        <v>293</v>
      </c>
      <c s="23" t="s">
        <v>294</v>
      </c>
      <c s="19" t="s">
        <v>37</v>
      </c>
      <c s="24" t="s">
        <v>295</v>
      </c>
      <c s="25" t="s">
        <v>116</v>
      </c>
      <c s="26">
        <v>277.3</v>
      </c>
      <c s="27">
        <v>0</v>
      </c>
      <c s="27">
        <f>ROUND(ROUND(H182,2)*ROUND(G182,3),2)</f>
      </c>
      <c r="O182">
        <f>(I182*21)/100</f>
      </c>
      <c t="s">
        <v>13</v>
      </c>
    </row>
    <row r="183" spans="1:5" ht="12.75">
      <c r="A183" s="28" t="s">
        <v>40</v>
      </c>
      <c r="E183" s="29" t="s">
        <v>296</v>
      </c>
    </row>
    <row r="184" spans="1:5" ht="63.75">
      <c r="A184" s="30" t="s">
        <v>42</v>
      </c>
      <c r="E184" s="31" t="s">
        <v>297</v>
      </c>
    </row>
    <row r="185" spans="1:5" ht="38.25">
      <c r="A185" t="s">
        <v>43</v>
      </c>
      <c r="E185" s="29" t="s">
        <v>298</v>
      </c>
    </row>
    <row r="186" spans="1:16" ht="12.75">
      <c r="A186" s="19" t="s">
        <v>35</v>
      </c>
      <c s="23" t="s">
        <v>299</v>
      </c>
      <c s="23" t="s">
        <v>300</v>
      </c>
      <c s="19" t="s">
        <v>37</v>
      </c>
      <c s="24" t="s">
        <v>301</v>
      </c>
      <c s="25" t="s">
        <v>116</v>
      </c>
      <c s="26">
        <v>19</v>
      </c>
      <c s="27">
        <v>0</v>
      </c>
      <c s="27">
        <f>ROUND(ROUND(H186,2)*ROUND(G186,3),2)</f>
      </c>
      <c r="O186">
        <f>(I186*21)/100</f>
      </c>
      <c t="s">
        <v>13</v>
      </c>
    </row>
    <row r="187" spans="1:5" ht="12.75">
      <c r="A187" s="28" t="s">
        <v>40</v>
      </c>
      <c r="E187" s="29" t="s">
        <v>37</v>
      </c>
    </row>
    <row r="188" spans="1:5" ht="12.75">
      <c r="A188" s="30" t="s">
        <v>42</v>
      </c>
      <c r="E188" s="31" t="s">
        <v>302</v>
      </c>
    </row>
    <row r="189" spans="1:5" ht="89.25">
      <c r="A189" t="s">
        <v>43</v>
      </c>
      <c r="E189" s="29" t="s">
        <v>303</v>
      </c>
    </row>
    <row r="190" spans="1:16" ht="12.75">
      <c r="A190" s="19" t="s">
        <v>35</v>
      </c>
      <c s="23" t="s">
        <v>304</v>
      </c>
      <c s="23" t="s">
        <v>305</v>
      </c>
      <c s="19" t="s">
        <v>37</v>
      </c>
      <c s="24" t="s">
        <v>306</v>
      </c>
      <c s="25" t="s">
        <v>195</v>
      </c>
      <c s="26">
        <v>5355</v>
      </c>
      <c s="27">
        <v>0</v>
      </c>
      <c s="27">
        <f>ROUND(ROUND(H190,2)*ROUND(G190,3),2)</f>
      </c>
      <c r="O190">
        <f>(I190*21)/100</f>
      </c>
      <c t="s">
        <v>13</v>
      </c>
    </row>
    <row r="191" spans="1:5" ht="51">
      <c r="A191" s="28" t="s">
        <v>40</v>
      </c>
      <c r="E191" s="29" t="s">
        <v>307</v>
      </c>
    </row>
    <row r="192" spans="1:5" ht="12.75">
      <c r="A192" s="30" t="s">
        <v>42</v>
      </c>
      <c r="E192" s="31" t="s">
        <v>308</v>
      </c>
    </row>
    <row r="193" spans="1:5" ht="25.5">
      <c r="A193" t="s">
        <v>43</v>
      </c>
      <c r="E193" s="29" t="s">
        <v>309</v>
      </c>
    </row>
    <row r="194" spans="1:16" ht="12.75">
      <c r="A194" s="19" t="s">
        <v>35</v>
      </c>
      <c s="23" t="s">
        <v>310</v>
      </c>
      <c s="23" t="s">
        <v>311</v>
      </c>
      <c s="19" t="s">
        <v>244</v>
      </c>
      <c s="24" t="s">
        <v>312</v>
      </c>
      <c s="25" t="s">
        <v>116</v>
      </c>
      <c s="26">
        <v>22</v>
      </c>
      <c s="27">
        <v>0</v>
      </c>
      <c s="27">
        <f>ROUND(ROUND(H194,2)*ROUND(G194,3),2)</f>
      </c>
      <c r="O194">
        <f>(I194*21)/100</f>
      </c>
      <c t="s">
        <v>13</v>
      </c>
    </row>
    <row r="195" spans="1:5" ht="38.25">
      <c r="A195" s="28" t="s">
        <v>40</v>
      </c>
      <c r="E195" s="29" t="s">
        <v>313</v>
      </c>
    </row>
    <row r="196" spans="1:5" ht="12.75">
      <c r="A196" s="30" t="s">
        <v>42</v>
      </c>
      <c r="E196" s="31" t="s">
        <v>314</v>
      </c>
    </row>
    <row r="197" spans="1:5" ht="204">
      <c r="A197" t="s">
        <v>43</v>
      </c>
      <c r="E197" s="29" t="s">
        <v>315</v>
      </c>
    </row>
    <row r="198" spans="1:16" ht="12.75">
      <c r="A198" s="19" t="s">
        <v>35</v>
      </c>
      <c s="23" t="s">
        <v>316</v>
      </c>
      <c s="23" t="s">
        <v>317</v>
      </c>
      <c s="19" t="s">
        <v>37</v>
      </c>
      <c s="24" t="s">
        <v>318</v>
      </c>
      <c s="25" t="s">
        <v>103</v>
      </c>
      <c s="26">
        <v>6.08</v>
      </c>
      <c s="27">
        <v>0</v>
      </c>
      <c s="27">
        <f>ROUND(ROUND(H198,2)*ROUND(G198,3),2)</f>
      </c>
      <c r="O198">
        <f>(I198*21)/100</f>
      </c>
      <c t="s">
        <v>13</v>
      </c>
    </row>
    <row r="199" spans="1:5" ht="38.25">
      <c r="A199" s="28" t="s">
        <v>40</v>
      </c>
      <c r="E199" s="29" t="s">
        <v>104</v>
      </c>
    </row>
    <row r="200" spans="1:5" ht="12.75">
      <c r="A200" s="30" t="s">
        <v>42</v>
      </c>
      <c r="E200" s="31" t="s">
        <v>319</v>
      </c>
    </row>
    <row r="201" spans="1:5" ht="102">
      <c r="A201" t="s">
        <v>43</v>
      </c>
      <c r="E201" s="29" t="s">
        <v>320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0+O8+O13+O18+O23+O28</f>
      </c>
      <c t="s">
        <v>12</v>
      </c>
    </row>
    <row r="3" spans="1:16" ht="15" customHeight="1">
      <c r="A3" t="s">
        <v>1</v>
      </c>
      <c s="8" t="s">
        <v>4</v>
      </c>
      <c s="9" t="s">
        <v>5</v>
      </c>
      <c s="1"/>
      <c s="10" t="s">
        <v>6</v>
      </c>
      <c s="1"/>
      <c s="4"/>
      <c s="3" t="s">
        <v>321</v>
      </c>
      <c s="32">
        <f>0+I8+I13+I18+I23+I28</f>
      </c>
      <c r="O3" t="s">
        <v>9</v>
      </c>
      <c t="s">
        <v>13</v>
      </c>
    </row>
    <row r="4" spans="1:16" ht="15" customHeight="1">
      <c r="A4" t="s">
        <v>7</v>
      </c>
      <c s="12" t="s">
        <v>8</v>
      </c>
      <c s="13" t="s">
        <v>321</v>
      </c>
      <c s="5"/>
      <c s="14" t="s">
        <v>322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88</v>
      </c>
      <c s="19" t="s">
        <v>37</v>
      </c>
      <c s="24" t="s">
        <v>89</v>
      </c>
      <c s="25" t="s">
        <v>90</v>
      </c>
      <c s="26">
        <v>0.624</v>
      </c>
      <c s="27">
        <v>0</v>
      </c>
      <c s="27">
        <f>ROUND(ROUND(H9,2)*ROUND(G9,3),2)</f>
      </c>
      <c r="O9">
        <f>(I9*21)/100</f>
      </c>
      <c t="s">
        <v>13</v>
      </c>
    </row>
    <row r="10" spans="1:5" ht="12.75">
      <c r="A10" s="28" t="s">
        <v>40</v>
      </c>
      <c r="E10" s="29" t="s">
        <v>37</v>
      </c>
    </row>
    <row r="11" spans="1:5" ht="12.75">
      <c r="A11" s="30" t="s">
        <v>42</v>
      </c>
      <c r="E11" s="31" t="s">
        <v>323</v>
      </c>
    </row>
    <row r="12" spans="1:5" ht="25.5">
      <c r="A12" t="s">
        <v>43</v>
      </c>
      <c r="E12" s="29" t="s">
        <v>93</v>
      </c>
    </row>
    <row r="13" spans="1:18" ht="12.75" customHeight="1">
      <c r="A13" s="5" t="s">
        <v>33</v>
      </c>
      <c s="5"/>
      <c s="35" t="s">
        <v>19</v>
      </c>
      <c s="5"/>
      <c s="21" t="s">
        <v>100</v>
      </c>
      <c s="5"/>
      <c s="5"/>
      <c s="5"/>
      <c s="36">
        <f>0+Q13</f>
      </c>
      <c r="O13">
        <f>0+R13</f>
      </c>
      <c r="Q13">
        <f>0+I14</f>
      </c>
      <c>
        <f>0+O14</f>
      </c>
    </row>
    <row r="14" spans="1:16" ht="12.75">
      <c r="A14" s="19" t="s">
        <v>35</v>
      </c>
      <c s="23" t="s">
        <v>13</v>
      </c>
      <c s="23" t="s">
        <v>324</v>
      </c>
      <c s="19" t="s">
        <v>37</v>
      </c>
      <c s="24" t="s">
        <v>325</v>
      </c>
      <c s="25" t="s">
        <v>195</v>
      </c>
      <c s="26">
        <v>1.2</v>
      </c>
      <c s="27">
        <v>0</v>
      </c>
      <c s="27">
        <f>ROUND(ROUND(H14,2)*ROUND(G14,3),2)</f>
      </c>
      <c r="O14">
        <f>(I14*21)/100</f>
      </c>
      <c t="s">
        <v>13</v>
      </c>
    </row>
    <row r="15" spans="1:5" ht="38.25">
      <c r="A15" s="28" t="s">
        <v>40</v>
      </c>
      <c r="E15" s="29" t="s">
        <v>104</v>
      </c>
    </row>
    <row r="16" spans="1:5" ht="12.75">
      <c r="A16" s="30" t="s">
        <v>42</v>
      </c>
      <c r="E16" s="31" t="s">
        <v>326</v>
      </c>
    </row>
    <row r="17" spans="1:5" ht="63.75">
      <c r="A17" t="s">
        <v>43</v>
      </c>
      <c r="E17" s="29" t="s">
        <v>327</v>
      </c>
    </row>
    <row r="18" spans="1:18" ht="12.75" customHeight="1">
      <c r="A18" s="5" t="s">
        <v>33</v>
      </c>
      <c s="5"/>
      <c s="35" t="s">
        <v>27</v>
      </c>
      <c s="5"/>
      <c s="21" t="s">
        <v>328</v>
      </c>
      <c s="5"/>
      <c s="5"/>
      <c s="5"/>
      <c s="36">
        <f>0+Q18</f>
      </c>
      <c r="O18">
        <f>0+R18</f>
      </c>
      <c r="Q18">
        <f>0+I19</f>
      </c>
      <c>
        <f>0+O19</f>
      </c>
    </row>
    <row r="19" spans="1:16" ht="12.75">
      <c r="A19" s="19" t="s">
        <v>35</v>
      </c>
      <c s="23" t="s">
        <v>12</v>
      </c>
      <c s="23" t="s">
        <v>329</v>
      </c>
      <c s="19" t="s">
        <v>37</v>
      </c>
      <c s="24" t="s">
        <v>330</v>
      </c>
      <c s="25" t="s">
        <v>195</v>
      </c>
      <c s="26">
        <v>3.6</v>
      </c>
      <c s="27">
        <v>0</v>
      </c>
      <c s="27">
        <f>ROUND(ROUND(H19,2)*ROUND(G19,3),2)</f>
      </c>
      <c r="O19">
        <f>(I19*21)/100</f>
      </c>
      <c t="s">
        <v>13</v>
      </c>
    </row>
    <row r="20" spans="1:5" ht="12.75">
      <c r="A20" s="28" t="s">
        <v>40</v>
      </c>
      <c r="E20" s="29" t="s">
        <v>331</v>
      </c>
    </row>
    <row r="21" spans="1:5" ht="12.75">
      <c r="A21" s="30" t="s">
        <v>42</v>
      </c>
      <c r="E21" s="31" t="s">
        <v>332</v>
      </c>
    </row>
    <row r="22" spans="1:5" ht="89.25">
      <c r="A22" t="s">
        <v>43</v>
      </c>
      <c r="E22" s="29" t="s">
        <v>333</v>
      </c>
    </row>
    <row r="23" spans="1:18" ht="12.75" customHeight="1">
      <c r="A23" s="5" t="s">
        <v>33</v>
      </c>
      <c s="5"/>
      <c s="35" t="s">
        <v>67</v>
      </c>
      <c s="5"/>
      <c s="21" t="s">
        <v>235</v>
      </c>
      <c s="5"/>
      <c s="5"/>
      <c s="5"/>
      <c s="36">
        <f>0+Q23</f>
      </c>
      <c r="O23">
        <f>0+R23</f>
      </c>
      <c r="Q23">
        <f>0+I24</f>
      </c>
      <c>
        <f>0+O24</f>
      </c>
    </row>
    <row r="24" spans="1:16" ht="12.75">
      <c r="A24" s="19" t="s">
        <v>35</v>
      </c>
      <c s="23" t="s">
        <v>23</v>
      </c>
      <c s="23" t="s">
        <v>334</v>
      </c>
      <c s="19" t="s">
        <v>244</v>
      </c>
      <c s="24" t="s">
        <v>335</v>
      </c>
      <c s="25" t="s">
        <v>116</v>
      </c>
      <c s="26">
        <v>1</v>
      </c>
      <c s="27">
        <v>0</v>
      </c>
      <c s="27">
        <f>ROUND(ROUND(H24,2)*ROUND(G24,3),2)</f>
      </c>
      <c r="O24">
        <f>(I24*21)/100</f>
      </c>
      <c t="s">
        <v>13</v>
      </c>
    </row>
    <row r="25" spans="1:5" ht="12.75">
      <c r="A25" s="28" t="s">
        <v>40</v>
      </c>
      <c r="E25" s="29" t="s">
        <v>37</v>
      </c>
    </row>
    <row r="26" spans="1:5" ht="12.75">
      <c r="A26" s="30" t="s">
        <v>42</v>
      </c>
      <c r="E26" s="31" t="s">
        <v>336</v>
      </c>
    </row>
    <row r="27" spans="1:5" ht="255">
      <c r="A27" t="s">
        <v>43</v>
      </c>
      <c r="E27" s="29" t="s">
        <v>337</v>
      </c>
    </row>
    <row r="28" spans="1:18" ht="12.75" customHeight="1">
      <c r="A28" s="5" t="s">
        <v>33</v>
      </c>
      <c s="5"/>
      <c s="35" t="s">
        <v>30</v>
      </c>
      <c s="5"/>
      <c s="21" t="s">
        <v>241</v>
      </c>
      <c s="5"/>
      <c s="5"/>
      <c s="5"/>
      <c s="36">
        <f>0+Q28</f>
      </c>
      <c r="O28">
        <f>0+R28</f>
      </c>
      <c r="Q28">
        <f>0+I29+I33+I37</f>
      </c>
      <c>
        <f>0+O29+O33+O37</f>
      </c>
    </row>
    <row r="29" spans="1:16" ht="12.75">
      <c r="A29" s="19" t="s">
        <v>35</v>
      </c>
      <c s="23" t="s">
        <v>25</v>
      </c>
      <c s="23" t="s">
        <v>338</v>
      </c>
      <c s="19" t="s">
        <v>37</v>
      </c>
      <c s="24" t="s">
        <v>339</v>
      </c>
      <c s="25" t="s">
        <v>116</v>
      </c>
      <c s="26">
        <v>6.4</v>
      </c>
      <c s="27">
        <v>0</v>
      </c>
      <c s="27">
        <f>ROUND(ROUND(H29,2)*ROUND(G29,3),2)</f>
      </c>
      <c r="O29">
        <f>(I29*21)/100</f>
      </c>
      <c t="s">
        <v>13</v>
      </c>
    </row>
    <row r="30" spans="1:5" ht="25.5">
      <c r="A30" s="28" t="s">
        <v>40</v>
      </c>
      <c r="E30" s="29" t="s">
        <v>340</v>
      </c>
    </row>
    <row r="31" spans="1:5" ht="12.75">
      <c r="A31" s="30" t="s">
        <v>42</v>
      </c>
      <c r="E31" s="31" t="s">
        <v>341</v>
      </c>
    </row>
    <row r="32" spans="1:5" ht="38.25">
      <c r="A32" t="s">
        <v>43</v>
      </c>
      <c r="E32" s="29" t="s">
        <v>298</v>
      </c>
    </row>
    <row r="33" spans="1:16" ht="12.75">
      <c r="A33" s="19" t="s">
        <v>35</v>
      </c>
      <c s="23" t="s">
        <v>27</v>
      </c>
      <c s="23" t="s">
        <v>300</v>
      </c>
      <c s="19" t="s">
        <v>37</v>
      </c>
      <c s="24" t="s">
        <v>301</v>
      </c>
      <c s="25" t="s">
        <v>116</v>
      </c>
      <c s="26">
        <v>3.6</v>
      </c>
      <c s="27">
        <v>0</v>
      </c>
      <c s="27">
        <f>ROUND(ROUND(H33,2)*ROUND(G33,3),2)</f>
      </c>
      <c r="O33">
        <f>(I33*21)/100</f>
      </c>
      <c t="s">
        <v>13</v>
      </c>
    </row>
    <row r="34" spans="1:5" ht="12.75">
      <c r="A34" s="28" t="s">
        <v>40</v>
      </c>
      <c r="E34" s="29" t="s">
        <v>37</v>
      </c>
    </row>
    <row r="35" spans="1:5" ht="12.75">
      <c r="A35" s="30" t="s">
        <v>42</v>
      </c>
      <c r="E35" s="31" t="s">
        <v>342</v>
      </c>
    </row>
    <row r="36" spans="1:5" ht="89.25">
      <c r="A36" t="s">
        <v>43</v>
      </c>
      <c r="E36" s="29" t="s">
        <v>303</v>
      </c>
    </row>
    <row r="37" spans="1:16" ht="12.75">
      <c r="A37" s="19" t="s">
        <v>35</v>
      </c>
      <c s="23" t="s">
        <v>63</v>
      </c>
      <c s="23" t="s">
        <v>343</v>
      </c>
      <c s="19" t="s">
        <v>37</v>
      </c>
      <c s="24" t="s">
        <v>344</v>
      </c>
      <c s="25" t="s">
        <v>195</v>
      </c>
      <c s="26">
        <v>3.6</v>
      </c>
      <c s="27">
        <v>0</v>
      </c>
      <c s="27">
        <f>ROUND(ROUND(H37,2)*ROUND(G37,3),2)</f>
      </c>
      <c r="O37">
        <f>(I37*21)/100</f>
      </c>
      <c t="s">
        <v>13</v>
      </c>
    </row>
    <row r="38" spans="1:5" ht="12.75">
      <c r="A38" s="28" t="s">
        <v>40</v>
      </c>
      <c r="E38" s="29" t="s">
        <v>37</v>
      </c>
    </row>
    <row r="39" spans="1:5" ht="12.75">
      <c r="A39" s="30" t="s">
        <v>42</v>
      </c>
      <c r="E39" s="31" t="s">
        <v>345</v>
      </c>
    </row>
    <row r="40" spans="1:5" ht="25.5">
      <c r="A40" t="s">
        <v>43</v>
      </c>
      <c r="E40" s="29" t="s">
        <v>309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346</v>
      </c>
      <c s="32">
        <f>0+I8</f>
      </c>
      <c r="O3" t="s">
        <v>9</v>
      </c>
      <c t="s">
        <v>13</v>
      </c>
    </row>
    <row r="4" spans="1:16" ht="15" customHeight="1">
      <c r="A4" t="s">
        <v>7</v>
      </c>
      <c s="12" t="s">
        <v>8</v>
      </c>
      <c s="13" t="s">
        <v>346</v>
      </c>
      <c s="5"/>
      <c s="14" t="s">
        <v>347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30</v>
      </c>
      <c s="15"/>
      <c s="21" t="s">
        <v>241</v>
      </c>
      <c s="15"/>
      <c s="15"/>
      <c s="15"/>
      <c s="22">
        <f>0+Q8</f>
      </c>
      <c r="O8">
        <f>0+R8</f>
      </c>
      <c r="Q8">
        <f>0+I9+I13+I17+I21+I25+I29+I33+I37+I41+I45+I49+I53+I57+I61+I65+I69+I73+I77+I81+I85+I89</f>
      </c>
      <c>
        <f>0+O9+O13+O17+O21+O25+O29+O33+O37+O41+O45+O49+O53+O57+O61+O65+O69+O73+O77+O81+O85+O89</f>
      </c>
    </row>
    <row r="9" spans="1:16" ht="25.5">
      <c r="A9" s="19" t="s">
        <v>35</v>
      </c>
      <c s="23" t="s">
        <v>19</v>
      </c>
      <c s="23" t="s">
        <v>348</v>
      </c>
      <c s="19" t="s">
        <v>37</v>
      </c>
      <c s="24" t="s">
        <v>349</v>
      </c>
      <c s="25" t="s">
        <v>78</v>
      </c>
      <c s="26">
        <v>167</v>
      </c>
      <c s="27">
        <v>0</v>
      </c>
      <c s="27">
        <f>ROUND(ROUND(H9,2)*ROUND(G9,3),2)</f>
      </c>
      <c r="O9">
        <f>(I9*21)/100</f>
      </c>
      <c t="s">
        <v>13</v>
      </c>
    </row>
    <row r="10" spans="1:5" ht="12.75">
      <c r="A10" s="28" t="s">
        <v>40</v>
      </c>
      <c r="E10" s="29" t="s">
        <v>37</v>
      </c>
    </row>
    <row r="11" spans="1:5" ht="306">
      <c r="A11" s="30" t="s">
        <v>42</v>
      </c>
      <c r="E11" s="31" t="s">
        <v>350</v>
      </c>
    </row>
    <row r="12" spans="1:5" ht="63.75">
      <c r="A12" t="s">
        <v>43</v>
      </c>
      <c r="E12" s="29" t="s">
        <v>351</v>
      </c>
    </row>
    <row r="13" spans="1:16" ht="12.75">
      <c r="A13" s="19" t="s">
        <v>35</v>
      </c>
      <c s="23" t="s">
        <v>13</v>
      </c>
      <c s="23" t="s">
        <v>260</v>
      </c>
      <c s="19" t="s">
        <v>37</v>
      </c>
      <c s="24" t="s">
        <v>261</v>
      </c>
      <c s="25" t="s">
        <v>78</v>
      </c>
      <c s="26">
        <v>167</v>
      </c>
      <c s="27">
        <v>0</v>
      </c>
      <c s="27">
        <f>ROUND(ROUND(H13,2)*ROUND(G13,3),2)</f>
      </c>
      <c r="O13">
        <f>(I13*21)/100</f>
      </c>
      <c t="s">
        <v>13</v>
      </c>
    </row>
    <row r="14" spans="1:5" ht="12.75">
      <c r="A14" s="28" t="s">
        <v>40</v>
      </c>
      <c r="E14" s="29" t="s">
        <v>37</v>
      </c>
    </row>
    <row r="15" spans="1:5" ht="306">
      <c r="A15" s="30" t="s">
        <v>42</v>
      </c>
      <c r="E15" s="31" t="s">
        <v>350</v>
      </c>
    </row>
    <row r="16" spans="1:5" ht="25.5">
      <c r="A16" t="s">
        <v>43</v>
      </c>
      <c r="E16" s="29" t="s">
        <v>264</v>
      </c>
    </row>
    <row r="17" spans="1:16" ht="12.75">
      <c r="A17" s="19" t="s">
        <v>35</v>
      </c>
      <c s="23" t="s">
        <v>12</v>
      </c>
      <c s="23" t="s">
        <v>352</v>
      </c>
      <c s="19" t="s">
        <v>244</v>
      </c>
      <c s="24" t="s">
        <v>353</v>
      </c>
      <c s="25" t="s">
        <v>354</v>
      </c>
      <c s="26">
        <v>1</v>
      </c>
      <c s="27">
        <v>0</v>
      </c>
      <c s="27">
        <f>ROUND(ROUND(H17,2)*ROUND(G17,3),2)</f>
      </c>
      <c r="O17">
        <f>(I17*21)/100</f>
      </c>
      <c t="s">
        <v>13</v>
      </c>
    </row>
    <row r="18" spans="1:5" ht="12.75">
      <c r="A18" s="28" t="s">
        <v>40</v>
      </c>
      <c r="E18" s="29" t="s">
        <v>355</v>
      </c>
    </row>
    <row r="19" spans="1:5" ht="12.75">
      <c r="A19" s="30" t="s">
        <v>42</v>
      </c>
      <c r="E19" s="31" t="s">
        <v>356</v>
      </c>
    </row>
    <row r="20" spans="1:5" ht="25.5">
      <c r="A20" t="s">
        <v>43</v>
      </c>
      <c r="E20" s="29" t="s">
        <v>357</v>
      </c>
    </row>
    <row r="21" spans="1:16" ht="25.5">
      <c r="A21" s="19" t="s">
        <v>35</v>
      </c>
      <c s="23" t="s">
        <v>23</v>
      </c>
      <c s="23" t="s">
        <v>358</v>
      </c>
      <c s="19" t="s">
        <v>37</v>
      </c>
      <c s="24" t="s">
        <v>359</v>
      </c>
      <c s="25" t="s">
        <v>78</v>
      </c>
      <c s="26">
        <v>24</v>
      </c>
      <c s="27">
        <v>0</v>
      </c>
      <c s="27">
        <f>ROUND(ROUND(H21,2)*ROUND(G21,3),2)</f>
      </c>
      <c r="O21">
        <f>(I21*21)/100</f>
      </c>
      <c t="s">
        <v>13</v>
      </c>
    </row>
    <row r="22" spans="1:5" ht="12.75">
      <c r="A22" s="28" t="s">
        <v>40</v>
      </c>
      <c r="E22" s="29" t="s">
        <v>37</v>
      </c>
    </row>
    <row r="23" spans="1:5" ht="12.75">
      <c r="A23" s="30" t="s">
        <v>42</v>
      </c>
      <c r="E23" s="31" t="s">
        <v>360</v>
      </c>
    </row>
    <row r="24" spans="1:5" ht="63.75">
      <c r="A24" t="s">
        <v>43</v>
      </c>
      <c r="E24" s="29" t="s">
        <v>351</v>
      </c>
    </row>
    <row r="25" spans="1:16" ht="12.75">
      <c r="A25" s="19" t="s">
        <v>35</v>
      </c>
      <c s="23" t="s">
        <v>25</v>
      </c>
      <c s="23" t="s">
        <v>361</v>
      </c>
      <c s="19" t="s">
        <v>37</v>
      </c>
      <c s="24" t="s">
        <v>362</v>
      </c>
      <c s="25" t="s">
        <v>78</v>
      </c>
      <c s="26">
        <v>24</v>
      </c>
      <c s="27">
        <v>0</v>
      </c>
      <c s="27">
        <f>ROUND(ROUND(H25,2)*ROUND(G25,3),2)</f>
      </c>
      <c r="O25">
        <f>(I25*21)/100</f>
      </c>
      <c t="s">
        <v>13</v>
      </c>
    </row>
    <row r="26" spans="1:5" ht="12.75">
      <c r="A26" s="28" t="s">
        <v>40</v>
      </c>
      <c r="E26" s="29" t="s">
        <v>37</v>
      </c>
    </row>
    <row r="27" spans="1:5" ht="12.75">
      <c r="A27" s="30" t="s">
        <v>42</v>
      </c>
      <c r="E27" s="31" t="s">
        <v>363</v>
      </c>
    </row>
    <row r="28" spans="1:5" ht="25.5">
      <c r="A28" t="s">
        <v>43</v>
      </c>
      <c r="E28" s="29" t="s">
        <v>264</v>
      </c>
    </row>
    <row r="29" spans="1:16" ht="12.75">
      <c r="A29" s="19" t="s">
        <v>35</v>
      </c>
      <c s="23" t="s">
        <v>27</v>
      </c>
      <c s="23" t="s">
        <v>364</v>
      </c>
      <c s="19" t="s">
        <v>244</v>
      </c>
      <c s="24" t="s">
        <v>365</v>
      </c>
      <c s="25" t="s">
        <v>354</v>
      </c>
      <c s="26">
        <v>1</v>
      </c>
      <c s="27">
        <v>0</v>
      </c>
      <c s="27">
        <f>ROUND(ROUND(H29,2)*ROUND(G29,3),2)</f>
      </c>
      <c r="O29">
        <f>(I29*21)/100</f>
      </c>
      <c t="s">
        <v>13</v>
      </c>
    </row>
    <row r="30" spans="1:5" ht="12.75">
      <c r="A30" s="28" t="s">
        <v>40</v>
      </c>
      <c r="E30" s="29" t="s">
        <v>355</v>
      </c>
    </row>
    <row r="31" spans="1:5" ht="12.75">
      <c r="A31" s="30" t="s">
        <v>42</v>
      </c>
      <c r="E31" s="31" t="s">
        <v>366</v>
      </c>
    </row>
    <row r="32" spans="1:5" ht="25.5">
      <c r="A32" t="s">
        <v>43</v>
      </c>
      <c r="E32" s="29" t="s">
        <v>357</v>
      </c>
    </row>
    <row r="33" spans="1:16" ht="12.75">
      <c r="A33" s="19" t="s">
        <v>35</v>
      </c>
      <c s="23" t="s">
        <v>63</v>
      </c>
      <c s="23" t="s">
        <v>367</v>
      </c>
      <c s="19" t="s">
        <v>37</v>
      </c>
      <c s="24" t="s">
        <v>368</v>
      </c>
      <c s="25" t="s">
        <v>78</v>
      </c>
      <c s="26">
        <v>5</v>
      </c>
      <c s="27">
        <v>0</v>
      </c>
      <c s="27">
        <f>ROUND(ROUND(H33,2)*ROUND(G33,3),2)</f>
      </c>
      <c r="O33">
        <f>(I33*21)/100</f>
      </c>
      <c t="s">
        <v>13</v>
      </c>
    </row>
    <row r="34" spans="1:5" ht="12.75">
      <c r="A34" s="28" t="s">
        <v>40</v>
      </c>
      <c r="E34" s="29" t="s">
        <v>37</v>
      </c>
    </row>
    <row r="35" spans="1:5" ht="51">
      <c r="A35" s="30" t="s">
        <v>42</v>
      </c>
      <c r="E35" s="31" t="s">
        <v>369</v>
      </c>
    </row>
    <row r="36" spans="1:5" ht="76.5">
      <c r="A36" t="s">
        <v>43</v>
      </c>
      <c r="E36" s="29" t="s">
        <v>370</v>
      </c>
    </row>
    <row r="37" spans="1:16" ht="12.75">
      <c r="A37" s="19" t="s">
        <v>35</v>
      </c>
      <c s="23" t="s">
        <v>67</v>
      </c>
      <c s="23" t="s">
        <v>371</v>
      </c>
      <c s="19" t="s">
        <v>37</v>
      </c>
      <c s="24" t="s">
        <v>372</v>
      </c>
      <c s="25" t="s">
        <v>78</v>
      </c>
      <c s="26">
        <v>5</v>
      </c>
      <c s="27">
        <v>0</v>
      </c>
      <c s="27">
        <f>ROUND(ROUND(H37,2)*ROUND(G37,3),2)</f>
      </c>
      <c r="O37">
        <f>(I37*21)/100</f>
      </c>
      <c t="s">
        <v>13</v>
      </c>
    </row>
    <row r="38" spans="1:5" ht="12.75">
      <c r="A38" s="28" t="s">
        <v>40</v>
      </c>
      <c r="E38" s="29" t="s">
        <v>37</v>
      </c>
    </row>
    <row r="39" spans="1:5" ht="51">
      <c r="A39" s="30" t="s">
        <v>42</v>
      </c>
      <c r="E39" s="31" t="s">
        <v>369</v>
      </c>
    </row>
    <row r="40" spans="1:5" ht="25.5">
      <c r="A40" t="s">
        <v>43</v>
      </c>
      <c r="E40" s="29" t="s">
        <v>373</v>
      </c>
    </row>
    <row r="41" spans="1:16" ht="12.75">
      <c r="A41" s="19" t="s">
        <v>35</v>
      </c>
      <c s="23" t="s">
        <v>30</v>
      </c>
      <c s="23" t="s">
        <v>374</v>
      </c>
      <c s="19" t="s">
        <v>244</v>
      </c>
      <c s="24" t="s">
        <v>375</v>
      </c>
      <c s="25" t="s">
        <v>354</v>
      </c>
      <c s="26">
        <v>1</v>
      </c>
      <c s="27">
        <v>0</v>
      </c>
      <c s="27">
        <f>ROUND(ROUND(H41,2)*ROUND(G41,3),2)</f>
      </c>
      <c r="O41">
        <f>(I41*21)/100</f>
      </c>
      <c t="s">
        <v>13</v>
      </c>
    </row>
    <row r="42" spans="1:5" ht="12.75">
      <c r="A42" s="28" t="s">
        <v>40</v>
      </c>
      <c r="E42" s="29" t="s">
        <v>355</v>
      </c>
    </row>
    <row r="43" spans="1:5" ht="12.75">
      <c r="A43" s="30" t="s">
        <v>42</v>
      </c>
      <c r="E43" s="31" t="s">
        <v>376</v>
      </c>
    </row>
    <row r="44" spans="1:5" ht="25.5">
      <c r="A44" t="s">
        <v>43</v>
      </c>
      <c r="E44" s="29" t="s">
        <v>377</v>
      </c>
    </row>
    <row r="45" spans="1:16" ht="12.75">
      <c r="A45" s="19" t="s">
        <v>35</v>
      </c>
      <c s="23" t="s">
        <v>32</v>
      </c>
      <c s="23" t="s">
        <v>378</v>
      </c>
      <c s="19" t="s">
        <v>37</v>
      </c>
      <c s="24" t="s">
        <v>379</v>
      </c>
      <c s="25" t="s">
        <v>78</v>
      </c>
      <c s="26">
        <v>2</v>
      </c>
      <c s="27">
        <v>0</v>
      </c>
      <c s="27">
        <f>ROUND(ROUND(H45,2)*ROUND(G45,3),2)</f>
      </c>
      <c r="O45">
        <f>(I45*21)/100</f>
      </c>
      <c t="s">
        <v>13</v>
      </c>
    </row>
    <row r="46" spans="1:5" ht="12.75">
      <c r="A46" s="28" t="s">
        <v>40</v>
      </c>
      <c r="E46" s="29" t="s">
        <v>37</v>
      </c>
    </row>
    <row r="47" spans="1:5" ht="12.75">
      <c r="A47" s="30" t="s">
        <v>42</v>
      </c>
      <c r="E47" s="31" t="s">
        <v>380</v>
      </c>
    </row>
    <row r="48" spans="1:5" ht="76.5">
      <c r="A48" t="s">
        <v>43</v>
      </c>
      <c r="E48" s="29" t="s">
        <v>370</v>
      </c>
    </row>
    <row r="49" spans="1:16" ht="12.75">
      <c r="A49" s="19" t="s">
        <v>35</v>
      </c>
      <c s="23" t="s">
        <v>81</v>
      </c>
      <c s="23" t="s">
        <v>381</v>
      </c>
      <c s="19" t="s">
        <v>37</v>
      </c>
      <c s="24" t="s">
        <v>382</v>
      </c>
      <c s="25" t="s">
        <v>78</v>
      </c>
      <c s="26">
        <v>2</v>
      </c>
      <c s="27">
        <v>0</v>
      </c>
      <c s="27">
        <f>ROUND(ROUND(H49,2)*ROUND(G49,3),2)</f>
      </c>
      <c r="O49">
        <f>(I49*21)/100</f>
      </c>
      <c t="s">
        <v>13</v>
      </c>
    </row>
    <row r="50" spans="1:5" ht="12.75">
      <c r="A50" s="28" t="s">
        <v>40</v>
      </c>
      <c r="E50" s="29" t="s">
        <v>37</v>
      </c>
    </row>
    <row r="51" spans="1:5" ht="12.75">
      <c r="A51" s="30" t="s">
        <v>42</v>
      </c>
      <c r="E51" s="31" t="s">
        <v>380</v>
      </c>
    </row>
    <row r="52" spans="1:5" ht="25.5">
      <c r="A52" t="s">
        <v>43</v>
      </c>
      <c r="E52" s="29" t="s">
        <v>373</v>
      </c>
    </row>
    <row r="53" spans="1:16" ht="12.75">
      <c r="A53" s="19" t="s">
        <v>35</v>
      </c>
      <c s="23" t="s">
        <v>132</v>
      </c>
      <c s="23" t="s">
        <v>383</v>
      </c>
      <c s="19" t="s">
        <v>244</v>
      </c>
      <c s="24" t="s">
        <v>384</v>
      </c>
      <c s="25" t="s">
        <v>354</v>
      </c>
      <c s="26">
        <v>1</v>
      </c>
      <c s="27">
        <v>0</v>
      </c>
      <c s="27">
        <f>ROUND(ROUND(H53,2)*ROUND(G53,3),2)</f>
      </c>
      <c r="O53">
        <f>(I53*21)/100</f>
      </c>
      <c t="s">
        <v>13</v>
      </c>
    </row>
    <row r="54" spans="1:5" ht="12.75">
      <c r="A54" s="28" t="s">
        <v>40</v>
      </c>
      <c r="E54" s="29" t="s">
        <v>355</v>
      </c>
    </row>
    <row r="55" spans="1:5" ht="12.75">
      <c r="A55" s="30" t="s">
        <v>42</v>
      </c>
      <c r="E55" s="31" t="s">
        <v>385</v>
      </c>
    </row>
    <row r="56" spans="1:5" ht="25.5">
      <c r="A56" t="s">
        <v>43</v>
      </c>
      <c r="E56" s="29" t="s">
        <v>377</v>
      </c>
    </row>
    <row r="57" spans="1:16" ht="12.75">
      <c r="A57" s="19" t="s">
        <v>35</v>
      </c>
      <c s="23" t="s">
        <v>138</v>
      </c>
      <c s="23" t="s">
        <v>386</v>
      </c>
      <c s="19" t="s">
        <v>37</v>
      </c>
      <c s="24" t="s">
        <v>387</v>
      </c>
      <c s="25" t="s">
        <v>78</v>
      </c>
      <c s="26">
        <v>1</v>
      </c>
      <c s="27">
        <v>0</v>
      </c>
      <c s="27">
        <f>ROUND(ROUND(H57,2)*ROUND(G57,3),2)</f>
      </c>
      <c r="O57">
        <f>(I57*21)/100</f>
      </c>
      <c t="s">
        <v>13</v>
      </c>
    </row>
    <row r="58" spans="1:5" ht="12.75">
      <c r="A58" s="28" t="s">
        <v>40</v>
      </c>
      <c r="E58" s="29" t="s">
        <v>37</v>
      </c>
    </row>
    <row r="59" spans="1:5" ht="12.75">
      <c r="A59" s="30" t="s">
        <v>42</v>
      </c>
      <c r="E59" s="31" t="s">
        <v>388</v>
      </c>
    </row>
    <row r="60" spans="1:5" ht="76.5">
      <c r="A60" t="s">
        <v>43</v>
      </c>
      <c r="E60" s="29" t="s">
        <v>370</v>
      </c>
    </row>
    <row r="61" spans="1:16" ht="12.75">
      <c r="A61" s="19" t="s">
        <v>35</v>
      </c>
      <c s="23" t="s">
        <v>144</v>
      </c>
      <c s="23" t="s">
        <v>389</v>
      </c>
      <c s="19" t="s">
        <v>37</v>
      </c>
      <c s="24" t="s">
        <v>390</v>
      </c>
      <c s="25" t="s">
        <v>78</v>
      </c>
      <c s="26">
        <v>1</v>
      </c>
      <c s="27">
        <v>0</v>
      </c>
      <c s="27">
        <f>ROUND(ROUND(H61,2)*ROUND(G61,3),2)</f>
      </c>
      <c r="O61">
        <f>(I61*21)/100</f>
      </c>
      <c t="s">
        <v>13</v>
      </c>
    </row>
    <row r="62" spans="1:5" ht="12.75">
      <c r="A62" s="28" t="s">
        <v>40</v>
      </c>
      <c r="E62" s="29" t="s">
        <v>37</v>
      </c>
    </row>
    <row r="63" spans="1:5" ht="12.75">
      <c r="A63" s="30" t="s">
        <v>42</v>
      </c>
      <c r="E63" s="31" t="s">
        <v>391</v>
      </c>
    </row>
    <row r="64" spans="1:5" ht="25.5">
      <c r="A64" t="s">
        <v>43</v>
      </c>
      <c r="E64" s="29" t="s">
        <v>373</v>
      </c>
    </row>
    <row r="65" spans="1:16" ht="12.75">
      <c r="A65" s="19" t="s">
        <v>35</v>
      </c>
      <c s="23" t="s">
        <v>148</v>
      </c>
      <c s="23" t="s">
        <v>392</v>
      </c>
      <c s="19" t="s">
        <v>244</v>
      </c>
      <c s="24" t="s">
        <v>393</v>
      </c>
      <c s="25" t="s">
        <v>354</v>
      </c>
      <c s="26">
        <v>1</v>
      </c>
      <c s="27">
        <v>0</v>
      </c>
      <c s="27">
        <f>ROUND(ROUND(H65,2)*ROUND(G65,3),2)</f>
      </c>
      <c r="O65">
        <f>(I65*21)/100</f>
      </c>
      <c t="s">
        <v>13</v>
      </c>
    </row>
    <row r="66" spans="1:5" ht="12.75">
      <c r="A66" s="28" t="s">
        <v>40</v>
      </c>
      <c r="E66" s="29" t="s">
        <v>355</v>
      </c>
    </row>
    <row r="67" spans="1:5" ht="12.75">
      <c r="A67" s="30" t="s">
        <v>42</v>
      </c>
      <c r="E67" s="31" t="s">
        <v>394</v>
      </c>
    </row>
    <row r="68" spans="1:5" ht="25.5">
      <c r="A68" t="s">
        <v>43</v>
      </c>
      <c r="E68" s="29" t="s">
        <v>377</v>
      </c>
    </row>
    <row r="69" spans="1:16" ht="12.75">
      <c r="A69" s="19" t="s">
        <v>35</v>
      </c>
      <c s="23" t="s">
        <v>153</v>
      </c>
      <c s="23" t="s">
        <v>395</v>
      </c>
      <c s="19" t="s">
        <v>37</v>
      </c>
      <c s="24" t="s">
        <v>396</v>
      </c>
      <c s="25" t="s">
        <v>78</v>
      </c>
      <c s="26">
        <v>4</v>
      </c>
      <c s="27">
        <v>0</v>
      </c>
      <c s="27">
        <f>ROUND(ROUND(H69,2)*ROUND(G69,3),2)</f>
      </c>
      <c r="O69">
        <f>(I69*21)/100</f>
      </c>
      <c t="s">
        <v>13</v>
      </c>
    </row>
    <row r="70" spans="1:5" ht="12.75">
      <c r="A70" s="28" t="s">
        <v>40</v>
      </c>
      <c r="E70" s="29" t="s">
        <v>37</v>
      </c>
    </row>
    <row r="71" spans="1:5" ht="12.75">
      <c r="A71" s="30" t="s">
        <v>42</v>
      </c>
      <c r="E71" s="31" t="s">
        <v>397</v>
      </c>
    </row>
    <row r="72" spans="1:5" ht="63.75">
      <c r="A72" t="s">
        <v>43</v>
      </c>
      <c r="E72" s="29" t="s">
        <v>398</v>
      </c>
    </row>
    <row r="73" spans="1:16" ht="12.75">
      <c r="A73" s="19" t="s">
        <v>35</v>
      </c>
      <c s="23" t="s">
        <v>158</v>
      </c>
      <c s="23" t="s">
        <v>399</v>
      </c>
      <c s="19" t="s">
        <v>37</v>
      </c>
      <c s="24" t="s">
        <v>400</v>
      </c>
      <c s="25" t="s">
        <v>78</v>
      </c>
      <c s="26">
        <v>4</v>
      </c>
      <c s="27">
        <v>0</v>
      </c>
      <c s="27">
        <f>ROUND(ROUND(H73,2)*ROUND(G73,3),2)</f>
      </c>
      <c r="O73">
        <f>(I73*21)/100</f>
      </c>
      <c t="s">
        <v>13</v>
      </c>
    </row>
    <row r="74" spans="1:5" ht="12.75">
      <c r="A74" s="28" t="s">
        <v>40</v>
      </c>
      <c r="E74" s="29" t="s">
        <v>37</v>
      </c>
    </row>
    <row r="75" spans="1:5" ht="12.75">
      <c r="A75" s="30" t="s">
        <v>42</v>
      </c>
      <c r="E75" s="31" t="s">
        <v>397</v>
      </c>
    </row>
    <row r="76" spans="1:5" ht="25.5">
      <c r="A76" t="s">
        <v>43</v>
      </c>
      <c r="E76" s="29" t="s">
        <v>373</v>
      </c>
    </row>
    <row r="77" spans="1:16" ht="12.75">
      <c r="A77" s="19" t="s">
        <v>35</v>
      </c>
      <c s="23" t="s">
        <v>163</v>
      </c>
      <c s="23" t="s">
        <v>401</v>
      </c>
      <c s="19" t="s">
        <v>244</v>
      </c>
      <c s="24" t="s">
        <v>402</v>
      </c>
      <c s="25" t="s">
        <v>354</v>
      </c>
      <c s="26">
        <v>1</v>
      </c>
      <c s="27">
        <v>0</v>
      </c>
      <c s="27">
        <f>ROUND(ROUND(H77,2)*ROUND(G77,3),2)</f>
      </c>
      <c r="O77">
        <f>(I77*21)/100</f>
      </c>
      <c t="s">
        <v>13</v>
      </c>
    </row>
    <row r="78" spans="1:5" ht="12.75">
      <c r="A78" s="28" t="s">
        <v>40</v>
      </c>
      <c r="E78" s="29" t="s">
        <v>355</v>
      </c>
    </row>
    <row r="79" spans="1:5" ht="12.75">
      <c r="A79" s="30" t="s">
        <v>42</v>
      </c>
      <c r="E79" s="31" t="s">
        <v>403</v>
      </c>
    </row>
    <row r="80" spans="1:5" ht="25.5">
      <c r="A80" t="s">
        <v>43</v>
      </c>
      <c r="E80" s="29" t="s">
        <v>377</v>
      </c>
    </row>
    <row r="81" spans="1:16" ht="12.75">
      <c r="A81" s="19" t="s">
        <v>35</v>
      </c>
      <c s="23" t="s">
        <v>167</v>
      </c>
      <c s="23" t="s">
        <v>404</v>
      </c>
      <c s="19" t="s">
        <v>37</v>
      </c>
      <c s="24" t="s">
        <v>405</v>
      </c>
      <c s="25" t="s">
        <v>78</v>
      </c>
      <c s="26">
        <v>17</v>
      </c>
      <c s="27">
        <v>0</v>
      </c>
      <c s="27">
        <f>ROUND(ROUND(H81,2)*ROUND(G81,3),2)</f>
      </c>
      <c r="O81">
        <f>(I81*21)/100</f>
      </c>
      <c t="s">
        <v>13</v>
      </c>
    </row>
    <row r="82" spans="1:5" ht="12.75">
      <c r="A82" s="28" t="s">
        <v>40</v>
      </c>
      <c r="E82" s="29" t="s">
        <v>37</v>
      </c>
    </row>
    <row r="83" spans="1:5" ht="12.75">
      <c r="A83" s="30" t="s">
        <v>42</v>
      </c>
      <c r="E83" s="31" t="s">
        <v>406</v>
      </c>
    </row>
    <row r="84" spans="1:5" ht="63.75">
      <c r="A84" t="s">
        <v>43</v>
      </c>
      <c r="E84" s="29" t="s">
        <v>398</v>
      </c>
    </row>
    <row r="85" spans="1:16" ht="12.75">
      <c r="A85" s="19" t="s">
        <v>35</v>
      </c>
      <c s="23" t="s">
        <v>173</v>
      </c>
      <c s="23" t="s">
        <v>407</v>
      </c>
      <c s="19" t="s">
        <v>37</v>
      </c>
      <c s="24" t="s">
        <v>408</v>
      </c>
      <c s="25" t="s">
        <v>78</v>
      </c>
      <c s="26">
        <v>17</v>
      </c>
      <c s="27">
        <v>0</v>
      </c>
      <c s="27">
        <f>ROUND(ROUND(H85,2)*ROUND(G85,3),2)</f>
      </c>
      <c r="O85">
        <f>(I85*21)/100</f>
      </c>
      <c t="s">
        <v>13</v>
      </c>
    </row>
    <row r="86" spans="1:5" ht="12.75">
      <c r="A86" s="28" t="s">
        <v>40</v>
      </c>
      <c r="E86" s="29" t="s">
        <v>37</v>
      </c>
    </row>
    <row r="87" spans="1:5" ht="12.75">
      <c r="A87" s="30" t="s">
        <v>42</v>
      </c>
      <c r="E87" s="31" t="s">
        <v>406</v>
      </c>
    </row>
    <row r="88" spans="1:5" ht="25.5">
      <c r="A88" t="s">
        <v>43</v>
      </c>
      <c r="E88" s="29" t="s">
        <v>373</v>
      </c>
    </row>
    <row r="89" spans="1:16" ht="12.75">
      <c r="A89" s="19" t="s">
        <v>35</v>
      </c>
      <c s="23" t="s">
        <v>178</v>
      </c>
      <c s="23" t="s">
        <v>409</v>
      </c>
      <c s="19" t="s">
        <v>244</v>
      </c>
      <c s="24" t="s">
        <v>410</v>
      </c>
      <c s="25" t="s">
        <v>354</v>
      </c>
      <c s="26">
        <v>1</v>
      </c>
      <c s="27">
        <v>0</v>
      </c>
      <c s="27">
        <f>ROUND(ROUND(H89,2)*ROUND(G89,3),2)</f>
      </c>
      <c r="O89">
        <f>(I89*21)/100</f>
      </c>
      <c t="s">
        <v>13</v>
      </c>
    </row>
    <row r="90" spans="1:5" ht="12.75">
      <c r="A90" s="28" t="s">
        <v>40</v>
      </c>
      <c r="E90" s="29" t="s">
        <v>355</v>
      </c>
    </row>
    <row r="91" spans="1:5" ht="12.75">
      <c r="A91" s="30" t="s">
        <v>42</v>
      </c>
      <c r="E91" s="31" t="s">
        <v>411</v>
      </c>
    </row>
    <row r="92" spans="1:5" ht="25.5">
      <c r="A92" t="s">
        <v>43</v>
      </c>
      <c r="E92" s="29" t="s">
        <v>377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